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SUBSANACION YANNETH RODRIGUEZ RUEDA\"/>
    </mc:Choice>
  </mc:AlternateContent>
  <xr:revisionPtr revIDLastSave="0" documentId="13_ncr:1_{4D211FC0-1434-4C0B-8249-AA1B2FFF948D}" xr6:coauthVersionLast="47" xr6:coauthVersionMax="47" xr10:uidLastSave="{00000000-0000-0000-0000-000000000000}"/>
  <bookViews>
    <workbookView xWindow="-120" yWindow="-120" windowWidth="29040" windowHeight="15840" activeTab="1" xr2:uid="{1B82B660-7B03-45B3-8540-1431FD732669}"/>
  </bookViews>
  <sheets>
    <sheet name="DERECHOS DE VOTO " sheetId="1" r:id="rId1"/>
    <sheet name="PROYECTO DE CALIFICACION Y GRA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6" i="3" l="1"/>
  <c r="L15" i="1"/>
  <c r="L12" i="1"/>
  <c r="N46" i="3"/>
  <c r="P33" i="3"/>
  <c r="O33" i="3"/>
  <c r="N33" i="3"/>
  <c r="P43" i="1"/>
  <c r="L44" i="1"/>
  <c r="L43" i="1"/>
  <c r="N29" i="1"/>
  <c r="N21" i="1"/>
  <c r="N22" i="1"/>
  <c r="N23" i="1"/>
  <c r="N24" i="1"/>
  <c r="N25" i="1"/>
  <c r="N26" i="1"/>
  <c r="N27" i="1"/>
  <c r="N28" i="1"/>
  <c r="N20" i="1"/>
  <c r="M29" i="1"/>
  <c r="L29" i="1"/>
  <c r="N33" i="1"/>
  <c r="O33" i="1" s="1"/>
  <c r="O15" i="1"/>
  <c r="N15" i="1"/>
  <c r="O12" i="1"/>
  <c r="N12" i="1"/>
  <c r="M12" i="1"/>
  <c r="P14" i="3"/>
  <c r="N14" i="3"/>
  <c r="P11" i="3"/>
  <c r="O11" i="3"/>
  <c r="N11" i="3"/>
  <c r="N43" i="1"/>
  <c r="M43" i="1"/>
  <c r="O40" i="1"/>
  <c r="O29" i="1"/>
  <c r="O16" i="1"/>
  <c r="P15" i="3" l="1"/>
  <c r="N15" i="3"/>
  <c r="P46" i="3"/>
  <c r="N34" i="1"/>
  <c r="O34" i="1" s="1"/>
  <c r="O43" i="1" s="1"/>
  <c r="L34" i="1"/>
  <c r="L42" i="1" s="1"/>
  <c r="N42" i="1" l="1"/>
  <c r="O42" i="1" s="1"/>
  <c r="P22" i="1" l="1"/>
  <c r="P26" i="1"/>
  <c r="P11" i="1"/>
  <c r="P33" i="1"/>
  <c r="P34" i="1" s="1"/>
  <c r="P42" i="1" s="1"/>
  <c r="P23" i="1"/>
  <c r="P27" i="1"/>
  <c r="P39" i="1"/>
  <c r="P24" i="1"/>
  <c r="P28" i="1"/>
  <c r="P38" i="1"/>
  <c r="P14" i="1"/>
  <c r="P13" i="1"/>
  <c r="P15" i="1" s="1"/>
  <c r="P21" i="1"/>
  <c r="P25" i="1"/>
  <c r="P20" i="1"/>
  <c r="P10" i="1"/>
  <c r="P12" i="1" s="1"/>
  <c r="P16" i="1" l="1"/>
  <c r="P40" i="1"/>
  <c r="P29" i="1"/>
  <c r="P44" i="1" l="1"/>
</calcChain>
</file>

<file path=xl/sharedStrings.xml><?xml version="1.0" encoding="utf-8"?>
<sst xmlns="http://schemas.openxmlformats.org/spreadsheetml/2006/main" count="490" uniqueCount="112">
  <si>
    <r>
      <rPr>
        <sz val="3.5"/>
        <rFont val="Calibri"/>
        <family val="1"/>
      </rPr>
      <t>No.</t>
    </r>
  </si>
  <si>
    <t>No.</t>
  </si>
  <si>
    <t>NOMBRE O RAZON SOCIAL</t>
  </si>
  <si>
    <t>Nit. ó Cédula de ciudadania</t>
  </si>
  <si>
    <t>Dirección de Notificación</t>
  </si>
  <si>
    <t>CIUDAD</t>
  </si>
  <si>
    <t>Tipo de Acreencia o Naturaleza del crédito</t>
  </si>
  <si>
    <t>Fecha de Otorgamiento de la Obligación</t>
  </si>
  <si>
    <t>Vinculo con el Deudor</t>
  </si>
  <si>
    <t>Número de la obligación</t>
  </si>
  <si>
    <t>Tipo de Garantia</t>
  </si>
  <si>
    <t>Saldo de Capital por Pagar</t>
  </si>
  <si>
    <t>Intereses causados</t>
  </si>
  <si>
    <t>Porcentaje de voto</t>
  </si>
  <si>
    <t>N.A</t>
  </si>
  <si>
    <t>MUNICIPIO DE BUCARAMANGA</t>
  </si>
  <si>
    <t>890.201.222-0</t>
  </si>
  <si>
    <t>notificaciones@bucaramanga.gov.co</t>
  </si>
  <si>
    <t>BUCARAMANGA</t>
  </si>
  <si>
    <t>IMPUESTO DE INDUSTRIA Y COMERCIO AÑOS GRAVABLES 2016-2021-2022</t>
  </si>
  <si>
    <t>IMPUESTO PREDIAL UNIFICADO 2023</t>
  </si>
  <si>
    <t>DIAN</t>
  </si>
  <si>
    <t>800.197.268-4</t>
  </si>
  <si>
    <t>notificacionesjudicialesdian@dian.gov.co</t>
  </si>
  <si>
    <t>IMPUESTO DE RENTA AÑO GRVABLE 2014-2021</t>
  </si>
  <si>
    <t>IMPUESTO A LAS VENTAS AÑO GRAVABLE 2021-2022-2023</t>
  </si>
  <si>
    <t>BANCOLOMBIA</t>
  </si>
  <si>
    <t>890.903.938-8</t>
  </si>
  <si>
    <t>Carrera 18 # 35-02 Email: notificacionesjudiciales@bancolombia.com</t>
  </si>
  <si>
    <t>CREDITO ORDINARIO # 200103286</t>
  </si>
  <si>
    <t>Ninguno</t>
  </si>
  <si>
    <t>CREDITO ORDINARIO  # 200103287</t>
  </si>
  <si>
    <t>CREDITO ORDINARIO  # 200107268</t>
  </si>
  <si>
    <t>CREDITO ORDINARIO  # 200109667</t>
  </si>
  <si>
    <t>CREDITO ORDINARIO  # 200113632</t>
  </si>
  <si>
    <t>CREDITO ORDINARIO  # 20081102416</t>
  </si>
  <si>
    <t>YANNETH RODRIGUEZ RUEDA</t>
  </si>
  <si>
    <t>CARRERA 5 # 29N - 19</t>
  </si>
  <si>
    <t>ACREEDOR INTERNO</t>
  </si>
  <si>
    <t>N/A</t>
  </si>
  <si>
    <t>IRIS JOHANA MENDOZA SAENZ</t>
  </si>
  <si>
    <t>irissaenzz@gmail.com</t>
  </si>
  <si>
    <t>CREDITO PERSONAL PARA CAPITAL DE TRABAJO</t>
  </si>
  <si>
    <t>ANA SOCORRO RUEDA DE RODRIGUEZ</t>
  </si>
  <si>
    <t>CC. 28.494.064</t>
  </si>
  <si>
    <t>CARRERA 10 # 28-28</t>
  </si>
  <si>
    <t>YOLIMA JAIMES MARTINEZ</t>
  </si>
  <si>
    <t>Contador Público</t>
  </si>
  <si>
    <t xml:space="preserve">Representante Legal </t>
  </si>
  <si>
    <t>NIT. 37.713.029-8</t>
  </si>
  <si>
    <t>PROYECTO  DE CALIFICACION Y GRADUACION</t>
  </si>
  <si>
    <t>CREDITOS DE PRIMERA CLASE</t>
  </si>
  <si>
    <t>Ciudad - Municipio</t>
  </si>
  <si>
    <t>Naturaleza del crédito</t>
  </si>
  <si>
    <t>Fecha de Vencimiento de la Obligación</t>
  </si>
  <si>
    <t>Tiempo de mora</t>
  </si>
  <si>
    <t>Numero de Obligación</t>
  </si>
  <si>
    <t>Total</t>
  </si>
  <si>
    <t>485 DIAS</t>
  </si>
  <si>
    <t>575 DIAS</t>
  </si>
  <si>
    <t>153 DIAS</t>
  </si>
  <si>
    <t>CREDITOS DE SEGUNDA CLASE</t>
  </si>
  <si>
    <t>CREDITOS DE TERCERA CLASE</t>
  </si>
  <si>
    <t>98 dias</t>
  </si>
  <si>
    <t>104 dias</t>
  </si>
  <si>
    <t>95 dias</t>
  </si>
  <si>
    <t>54 diaS</t>
  </si>
  <si>
    <t>90 dias</t>
  </si>
  <si>
    <t>43 dias</t>
  </si>
  <si>
    <t>44 dias</t>
  </si>
  <si>
    <t>CREDITOS CUARTA CLASE</t>
  </si>
  <si>
    <t>CREDITOS QUINTA CLASE</t>
  </si>
  <si>
    <t>1223 DIAS</t>
  </si>
  <si>
    <t>162 DIAS</t>
  </si>
  <si>
    <r>
      <rPr>
        <sz val="11"/>
        <rFont val="Calibri"/>
        <family val="2"/>
      </rPr>
      <t>IMPUESTO DE INDUSTRIA Y COMERCIO AÑOS
GRAVABLES 2016-2021-2022</t>
    </r>
  </si>
  <si>
    <r>
      <rPr>
        <sz val="11"/>
        <rFont val="Calibri"/>
        <family val="2"/>
      </rPr>
      <t>CREDITO PERSONAL PARA CAPITAL DE TRABAJO EN
PROCESO EJECUTIVO JUZGADO 12 CIVIL DEL CIRCUITO RAD.680013103012201901400</t>
    </r>
  </si>
  <si>
    <t>YANNETH RODRIGUEZ RUEDA
PROYECTO DE DETERMINACION DE DERECHOS DE VOTO
Con fecha de corte:  Enero 30 de 2024</t>
  </si>
  <si>
    <t>Con fecha de corte: a Enero 30 de 2024</t>
  </si>
  <si>
    <t>Fecha de origen  de la Obligación</t>
  </si>
  <si>
    <t xml:space="preserve">Se desconoce </t>
  </si>
  <si>
    <t xml:space="preserve">VR. TOTAL DE LAS OBLIGACIONES </t>
  </si>
  <si>
    <t xml:space="preserve">Hipoteca </t>
  </si>
  <si>
    <t xml:space="preserve">Título Valor </t>
  </si>
  <si>
    <t xml:space="preserve">Total </t>
  </si>
  <si>
    <t>Primero de Consanguinidad</t>
  </si>
  <si>
    <t>Hipoteca</t>
  </si>
  <si>
    <t>Se desconoce</t>
  </si>
  <si>
    <t xml:space="preserve">Capital indexado </t>
  </si>
  <si>
    <t>Fecha de vencimiento de la Obligación</t>
  </si>
  <si>
    <t>Vr. Total obligaciones primera clase</t>
  </si>
  <si>
    <t>Vr. Total obligaciones segunda clase</t>
  </si>
  <si>
    <t>Vr. Total obligaciones tercera clase</t>
  </si>
  <si>
    <t>Vr. Total obligaciones cuarta clase</t>
  </si>
  <si>
    <t>Vr. Total obligaciones quinta clase</t>
  </si>
  <si>
    <t>CREDITOS CATEGORIA  A</t>
  </si>
  <si>
    <t>Vr. Total obligaciones Categoria  B</t>
  </si>
  <si>
    <t>Vr. Total obligaciones Categoria A</t>
  </si>
  <si>
    <t>CREDITOS CATEGORIA B</t>
  </si>
  <si>
    <t>CREDITOS CATEGORIA C</t>
  </si>
  <si>
    <t>CREDITOS CATEGORIA D</t>
  </si>
  <si>
    <t>CREDITOS CATEGORIA E</t>
  </si>
  <si>
    <t>Vr. Total obligaciones Categoria C</t>
  </si>
  <si>
    <t>Vr. Total obligaciones Categoria D</t>
  </si>
  <si>
    <t>Vr. Total obligaciones Categoria E</t>
  </si>
  <si>
    <t xml:space="preserve">Vr. Total acreedor Interno </t>
  </si>
  <si>
    <t>Vr. Total otras categorias</t>
  </si>
  <si>
    <t>TOTAL MUNICIPIO DE BUCARAMANGA</t>
  </si>
  <si>
    <t xml:space="preserve">TOTAL DIAN </t>
  </si>
  <si>
    <t>TARJETA DE CREDITO # 4513080479601266</t>
  </si>
  <si>
    <t>TARJETA DE CREDITO # 377814455360338</t>
  </si>
  <si>
    <t>TARJETA DE CREDITO # 5303720106081595</t>
  </si>
  <si>
    <t>Total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</si>
</sst>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164" formatCode="\$\ 0"/>
    <numFmt numFmtId="165" formatCode="d/m/yyyy;@"/>
    <numFmt numFmtId="166" formatCode="\$\ #,##0"/>
    <numFmt numFmtId="167" formatCode="_-&quot;$&quot;\ * #,##0_-;\-&quot;$&quot;\ * #,##0_-;_-&quot;$&quot;\ * &quot;-&quot;??_-;_-@_-"/>
    <numFmt numFmtId="168" formatCode="\$\ #,##0.00"/>
    <numFmt numFmtId="169" formatCode="&quot;$&quot;\ #,##0.00"/>
    <numFmt numFmtId="170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.5"/>
      <name val="Calibri"/>
      <family val="2"/>
    </font>
    <font>
      <sz val="3.5"/>
      <name val="Calibri"/>
      <family val="1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9E0F1"/>
      </patternFill>
    </fill>
    <fill>
      <patternFill patternType="solid">
        <fgColor rgb="FFFFF1CC"/>
      </patternFill>
    </fill>
    <fill>
      <patternFill patternType="solid">
        <fgColor rgb="FFE7E6E6"/>
      </patternFill>
    </fill>
    <fill>
      <patternFill patternType="solid">
        <fgColor rgb="FFF1F1F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 indent="1"/>
    </xf>
    <xf numFmtId="165" fontId="8" fillId="0" borderId="4" xfId="0" applyNumberFormat="1" applyFont="1" applyBorder="1" applyAlignment="1">
      <alignment horizontal="center" vertical="center" shrinkToFit="1"/>
    </xf>
    <xf numFmtId="1" fontId="8" fillId="0" borderId="4" xfId="0" applyNumberFormat="1" applyFont="1" applyBorder="1" applyAlignment="1">
      <alignment horizontal="center" vertical="center" shrinkToFit="1"/>
    </xf>
    <xf numFmtId="166" fontId="8" fillId="0" borderId="4" xfId="0" applyNumberFormat="1" applyFont="1" applyBorder="1" applyAlignment="1">
      <alignment horizontal="center" vertical="center" shrinkToFit="1"/>
    </xf>
    <xf numFmtId="3" fontId="8" fillId="0" borderId="4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horizontal="left" vertical="top"/>
    </xf>
    <xf numFmtId="0" fontId="9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shrinkToFit="1"/>
    </xf>
    <xf numFmtId="10" fontId="8" fillId="0" borderId="4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1"/>
    </xf>
    <xf numFmtId="0" fontId="0" fillId="2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166" fontId="8" fillId="0" borderId="4" xfId="0" applyNumberFormat="1" applyFont="1" applyBorder="1" applyAlignment="1">
      <alignment horizontal="right" vertical="center" indent="1" shrinkToFit="1"/>
    </xf>
    <xf numFmtId="166" fontId="7" fillId="2" borderId="4" xfId="0" applyNumberFormat="1" applyFont="1" applyFill="1" applyBorder="1" applyAlignment="1">
      <alignment horizontal="right" vertical="center" shrinkToFit="1"/>
    </xf>
    <xf numFmtId="166" fontId="8" fillId="0" borderId="4" xfId="0" applyNumberFormat="1" applyFont="1" applyBorder="1" applyAlignment="1">
      <alignment horizontal="right" vertical="center" shrinkToFit="1"/>
    </xf>
    <xf numFmtId="0" fontId="9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left" vertical="center" wrapText="1"/>
    </xf>
    <xf numFmtId="10" fontId="7" fillId="5" borderId="13" xfId="0" applyNumberFormat="1" applyFont="1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left" vertical="center" wrapText="1"/>
    </xf>
    <xf numFmtId="167" fontId="2" fillId="2" borderId="4" xfId="0" applyNumberFormat="1" applyFont="1" applyFill="1" applyBorder="1" applyAlignment="1">
      <alignment horizontal="left" vertical="center" wrapText="1"/>
    </xf>
    <xf numFmtId="167" fontId="2" fillId="2" borderId="4" xfId="0" applyNumberFormat="1" applyFont="1" applyFill="1" applyBorder="1" applyAlignment="1">
      <alignment horizontal="center" vertical="center" wrapText="1"/>
    </xf>
    <xf numFmtId="167" fontId="7" fillId="5" borderId="13" xfId="0" applyNumberFormat="1" applyFont="1" applyFill="1" applyBorder="1" applyAlignment="1">
      <alignment horizontal="center" vertical="center" shrinkToFit="1"/>
    </xf>
    <xf numFmtId="167" fontId="7" fillId="5" borderId="13" xfId="0" applyNumberFormat="1" applyFont="1" applyFill="1" applyBorder="1" applyAlignment="1">
      <alignment horizontal="left" vertical="center" shrinkToFit="1"/>
    </xf>
    <xf numFmtId="167" fontId="2" fillId="2" borderId="16" xfId="0" applyNumberFormat="1" applyFont="1" applyFill="1" applyBorder="1" applyAlignment="1">
      <alignment horizontal="center" vertical="center" wrapText="1"/>
    </xf>
    <xf numFmtId="10" fontId="7" fillId="2" borderId="16" xfId="1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1" fontId="7" fillId="8" borderId="4" xfId="0" applyNumberFormat="1" applyFont="1" applyFill="1" applyBorder="1" applyAlignment="1">
      <alignment horizontal="center" vertical="center" shrinkToFit="1"/>
    </xf>
    <xf numFmtId="166" fontId="7" fillId="8" borderId="4" xfId="0" applyNumberFormat="1" applyFont="1" applyFill="1" applyBorder="1" applyAlignment="1">
      <alignment horizontal="center" vertical="center" shrinkToFit="1"/>
    </xf>
    <xf numFmtId="166" fontId="13" fillId="8" borderId="4" xfId="0" applyNumberFormat="1" applyFont="1" applyFill="1" applyBorder="1" applyAlignment="1">
      <alignment horizontal="center" vertical="center" shrinkToFit="1"/>
    </xf>
    <xf numFmtId="166" fontId="13" fillId="8" borderId="4" xfId="0" applyNumberFormat="1" applyFont="1" applyFill="1" applyBorder="1" applyAlignment="1">
      <alignment horizontal="right" vertical="center" shrinkToFit="1"/>
    </xf>
    <xf numFmtId="0" fontId="5" fillId="8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1" fontId="8" fillId="8" borderId="4" xfId="0" applyNumberFormat="1" applyFont="1" applyFill="1" applyBorder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wrapText="1"/>
    </xf>
    <xf numFmtId="166" fontId="8" fillId="0" borderId="16" xfId="0" applyNumberFormat="1" applyFont="1" applyBorder="1" applyAlignment="1">
      <alignment horizontal="center" vertical="center" shrinkToFit="1"/>
    </xf>
    <xf numFmtId="166" fontId="8" fillId="0" borderId="13" xfId="0" applyNumberFormat="1" applyFont="1" applyBorder="1" applyAlignment="1">
      <alignment horizontal="center" vertical="center" shrinkToFit="1"/>
    </xf>
    <xf numFmtId="166" fontId="9" fillId="8" borderId="14" xfId="0" applyNumberFormat="1" applyFont="1" applyFill="1" applyBorder="1" applyAlignment="1">
      <alignment horizontal="center" vertical="center" wrapText="1"/>
    </xf>
    <xf numFmtId="166" fontId="13" fillId="8" borderId="3" xfId="0" applyNumberFormat="1" applyFont="1" applyFill="1" applyBorder="1" applyAlignment="1">
      <alignment horizontal="center" vertical="center" shrinkToFit="1"/>
    </xf>
    <xf numFmtId="10" fontId="13" fillId="8" borderId="4" xfId="0" applyNumberFormat="1" applyFont="1" applyFill="1" applyBorder="1" applyAlignment="1">
      <alignment horizontal="center" vertical="center" shrinkToFit="1"/>
    </xf>
    <xf numFmtId="10" fontId="7" fillId="8" borderId="4" xfId="0" applyNumberFormat="1" applyFont="1" applyFill="1" applyBorder="1" applyAlignment="1">
      <alignment horizontal="center" vertical="center" shrinkToFit="1"/>
    </xf>
    <xf numFmtId="166" fontId="7" fillId="8" borderId="16" xfId="0" applyNumberFormat="1" applyFont="1" applyFill="1" applyBorder="1" applyAlignment="1">
      <alignment horizontal="center" vertical="center" shrinkToFit="1"/>
    </xf>
    <xf numFmtId="44" fontId="7" fillId="8" borderId="16" xfId="0" applyNumberFormat="1" applyFont="1" applyFill="1" applyBorder="1" applyAlignment="1">
      <alignment horizontal="left" vertical="center" shrinkToFit="1"/>
    </xf>
    <xf numFmtId="10" fontId="7" fillId="8" borderId="16" xfId="0" applyNumberFormat="1" applyFont="1" applyFill="1" applyBorder="1" applyAlignment="1">
      <alignment horizontal="center" vertical="center" shrinkToFit="1"/>
    </xf>
    <xf numFmtId="0" fontId="0" fillId="8" borderId="16" xfId="0" applyFill="1" applyBorder="1" applyAlignment="1">
      <alignment horizontal="left" vertical="center" wrapText="1"/>
    </xf>
    <xf numFmtId="0" fontId="0" fillId="8" borderId="4" xfId="0" applyFont="1" applyFill="1" applyBorder="1" applyAlignment="1">
      <alignment horizontal="left" vertical="center" wrapText="1"/>
    </xf>
    <xf numFmtId="166" fontId="2" fillId="8" borderId="4" xfId="0" applyNumberFormat="1" applyFont="1" applyFill="1" applyBorder="1" applyAlignment="1">
      <alignment horizontal="center" vertical="center" wrapText="1"/>
    </xf>
    <xf numFmtId="44" fontId="7" fillId="8" borderId="4" xfId="0" applyNumberFormat="1" applyFont="1" applyFill="1" applyBorder="1" applyAlignment="1">
      <alignment horizontal="left" vertical="center" shrinkToFit="1"/>
    </xf>
    <xf numFmtId="166" fontId="5" fillId="8" borderId="4" xfId="0" applyNumberFormat="1" applyFont="1" applyFill="1" applyBorder="1" applyAlignment="1">
      <alignment horizontal="center" vertical="center" wrapText="1"/>
    </xf>
    <xf numFmtId="167" fontId="7" fillId="8" borderId="4" xfId="0" applyNumberFormat="1" applyFont="1" applyFill="1" applyBorder="1" applyAlignment="1">
      <alignment horizontal="center" vertical="center" shrinkToFit="1"/>
    </xf>
    <xf numFmtId="10" fontId="7" fillId="8" borderId="4" xfId="1" applyNumberFormat="1" applyFont="1" applyFill="1" applyBorder="1" applyAlignment="1">
      <alignment horizontal="center" vertical="center" shrinkToFit="1"/>
    </xf>
    <xf numFmtId="166" fontId="7" fillId="8" borderId="13" xfId="0" applyNumberFormat="1" applyFont="1" applyFill="1" applyBorder="1" applyAlignment="1">
      <alignment horizontal="center" vertical="center" shrinkToFit="1"/>
    </xf>
    <xf numFmtId="164" fontId="7" fillId="8" borderId="4" xfId="0" applyNumberFormat="1" applyFont="1" applyFill="1" applyBorder="1" applyAlignment="1">
      <alignment horizontal="center" vertical="center" shrinkToFit="1"/>
    </xf>
    <xf numFmtId="0" fontId="0" fillId="7" borderId="4" xfId="0" applyFont="1" applyFill="1" applyBorder="1" applyAlignment="1">
      <alignment horizontal="left" vertical="center" wrapText="1"/>
    </xf>
    <xf numFmtId="166" fontId="7" fillId="7" borderId="4" xfId="0" applyNumberFormat="1" applyFont="1" applyFill="1" applyBorder="1" applyAlignment="1">
      <alignment horizontal="center" vertical="center" shrinkToFit="1"/>
    </xf>
    <xf numFmtId="166" fontId="7" fillId="7" borderId="4" xfId="0" applyNumberFormat="1" applyFont="1" applyFill="1" applyBorder="1" applyAlignment="1">
      <alignment horizontal="right" vertical="center" shrinkToFit="1"/>
    </xf>
    <xf numFmtId="164" fontId="7" fillId="7" borderId="4" xfId="0" applyNumberFormat="1" applyFont="1" applyFill="1" applyBorder="1" applyAlignment="1">
      <alignment horizontal="center" vertical="center" shrinkToFit="1"/>
    </xf>
    <xf numFmtId="0" fontId="0" fillId="7" borderId="4" xfId="0" applyFont="1" applyFill="1" applyBorder="1" applyAlignment="1">
      <alignment horizontal="left" wrapText="1"/>
    </xf>
    <xf numFmtId="168" fontId="7" fillId="8" borderId="4" xfId="0" applyNumberFormat="1" applyFont="1" applyFill="1" applyBorder="1" applyAlignment="1">
      <alignment horizontal="center" vertical="center" shrinkToFit="1"/>
    </xf>
    <xf numFmtId="169" fontId="6" fillId="0" borderId="4" xfId="0" applyNumberFormat="1" applyFont="1" applyBorder="1" applyAlignment="1">
      <alignment horizontal="center" vertical="center" wrapText="1"/>
    </xf>
    <xf numFmtId="169" fontId="7" fillId="8" borderId="4" xfId="0" applyNumberFormat="1" applyFont="1" applyFill="1" applyBorder="1" applyAlignment="1">
      <alignment horizontal="center" vertical="center" shrinkToFit="1"/>
    </xf>
    <xf numFmtId="168" fontId="8" fillId="6" borderId="4" xfId="0" applyNumberFormat="1" applyFont="1" applyFill="1" applyBorder="1" applyAlignment="1">
      <alignment horizontal="center" vertical="center" shrinkToFit="1"/>
    </xf>
    <xf numFmtId="0" fontId="6" fillId="6" borderId="4" xfId="0" applyFont="1" applyFill="1" applyBorder="1" applyAlignment="1">
      <alignment horizontal="center" vertical="center" wrapText="1"/>
    </xf>
    <xf numFmtId="167" fontId="2" fillId="9" borderId="14" xfId="0" applyNumberFormat="1" applyFont="1" applyFill="1" applyBorder="1" applyAlignment="1">
      <alignment horizontal="left" vertical="center"/>
    </xf>
    <xf numFmtId="9" fontId="2" fillId="9" borderId="14" xfId="0" applyNumberFormat="1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 wrapText="1"/>
    </xf>
    <xf numFmtId="168" fontId="7" fillId="7" borderId="4" xfId="0" applyNumberFormat="1" applyFont="1" applyFill="1" applyBorder="1" applyAlignment="1">
      <alignment horizontal="center" vertical="center" shrinkToFit="1"/>
    </xf>
    <xf numFmtId="168" fontId="7" fillId="7" borderId="4" xfId="0" applyNumberFormat="1" applyFont="1" applyFill="1" applyBorder="1" applyAlignment="1">
      <alignment horizontal="right" vertical="center" shrinkToFit="1"/>
    </xf>
    <xf numFmtId="169" fontId="7" fillId="7" borderId="4" xfId="0" applyNumberFormat="1" applyFont="1" applyFill="1" applyBorder="1" applyAlignment="1">
      <alignment horizontal="center" vertical="center" shrinkToFit="1"/>
    </xf>
    <xf numFmtId="170" fontId="9" fillId="8" borderId="1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5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9" fillId="8" borderId="3" xfId="0" applyFont="1" applyFill="1" applyBorder="1" applyAlignment="1">
      <alignment horizontal="center" vertical="center" wrapText="1"/>
    </xf>
    <xf numFmtId="166" fontId="7" fillId="2" borderId="4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1028699</xdr:colOff>
      <xdr:row>45</xdr:row>
      <xdr:rowOff>114300</xdr:rowOff>
    </xdr:from>
    <xdr:ext cx="2524125" cy="495300"/>
    <xdr:pic>
      <xdr:nvPicPr>
        <xdr:cNvPr id="4" name="image107.jpeg">
          <a:extLst>
            <a:ext uri="{FF2B5EF4-FFF2-40B4-BE49-F238E27FC236}">
              <a16:creationId xmlns:a16="http://schemas.microsoft.com/office/drawing/2014/main" id="{25842E69-1B34-4A74-862A-BF6218681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4" y="16278225"/>
          <a:ext cx="2524125" cy="495300"/>
        </a:xfrm>
        <a:prstGeom prst="rect">
          <a:avLst/>
        </a:prstGeom>
      </xdr:spPr>
    </xdr:pic>
    <xdr:clientData/>
  </xdr:oneCellAnchor>
  <xdr:oneCellAnchor>
    <xdr:from>
      <xdr:col>3</xdr:col>
      <xdr:colOff>2609850</xdr:colOff>
      <xdr:row>44</xdr:row>
      <xdr:rowOff>114301</xdr:rowOff>
    </xdr:from>
    <xdr:ext cx="2667000" cy="633882"/>
    <xdr:pic>
      <xdr:nvPicPr>
        <xdr:cNvPr id="5" name="image108.png">
          <a:extLst>
            <a:ext uri="{FF2B5EF4-FFF2-40B4-BE49-F238E27FC236}">
              <a16:creationId xmlns:a16="http://schemas.microsoft.com/office/drawing/2014/main" id="{6BAEDDC7-3292-4CA3-BC34-F9CC64CA6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16192501"/>
          <a:ext cx="2667000" cy="63388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1028699</xdr:colOff>
      <xdr:row>48</xdr:row>
      <xdr:rowOff>114300</xdr:rowOff>
    </xdr:from>
    <xdr:ext cx="2524125" cy="495300"/>
    <xdr:pic>
      <xdr:nvPicPr>
        <xdr:cNvPr id="2" name="image107.jpeg">
          <a:extLst>
            <a:ext uri="{FF2B5EF4-FFF2-40B4-BE49-F238E27FC236}">
              <a16:creationId xmlns:a16="http://schemas.microsoft.com/office/drawing/2014/main" id="{22519345-1CC4-49C5-894E-294F843E5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1724" y="16535400"/>
          <a:ext cx="2524125" cy="495300"/>
        </a:xfrm>
        <a:prstGeom prst="rect">
          <a:avLst/>
        </a:prstGeom>
      </xdr:spPr>
    </xdr:pic>
    <xdr:clientData/>
  </xdr:oneCellAnchor>
  <xdr:oneCellAnchor>
    <xdr:from>
      <xdr:col>4</xdr:col>
      <xdr:colOff>2400299</xdr:colOff>
      <xdr:row>47</xdr:row>
      <xdr:rowOff>171450</xdr:rowOff>
    </xdr:from>
    <xdr:ext cx="2943225" cy="586258"/>
    <xdr:pic>
      <xdr:nvPicPr>
        <xdr:cNvPr id="3" name="image108.png">
          <a:extLst>
            <a:ext uri="{FF2B5EF4-FFF2-40B4-BE49-F238E27FC236}">
              <a16:creationId xmlns:a16="http://schemas.microsoft.com/office/drawing/2014/main" id="{7D148EC1-1F32-4A3E-8CA2-CA7C62B2E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799" y="17497425"/>
          <a:ext cx="2943225" cy="5862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otificacionesjudiciales@bancolombia.com" TargetMode="External"/><Relationship Id="rId13" Type="http://schemas.openxmlformats.org/officeDocument/2006/relationships/hyperlink" Target="mailto:notificacionesjudiciales@bancolombia.com" TargetMode="External"/><Relationship Id="rId3" Type="http://schemas.openxmlformats.org/officeDocument/2006/relationships/hyperlink" Target="mailto:notificacionesjudicialesdian@dian.gov.co" TargetMode="External"/><Relationship Id="rId7" Type="http://schemas.openxmlformats.org/officeDocument/2006/relationships/hyperlink" Target="mailto:notificacionesjudiciales@bancolombia.com" TargetMode="External"/><Relationship Id="rId12" Type="http://schemas.openxmlformats.org/officeDocument/2006/relationships/hyperlink" Target="mailto:notificacionesjudiciales@bancolombia.com" TargetMode="External"/><Relationship Id="rId2" Type="http://schemas.openxmlformats.org/officeDocument/2006/relationships/hyperlink" Target="mailto:notificaciones@bucaramanga.gov.co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notificaciones@bucaramanga.gov.co" TargetMode="External"/><Relationship Id="rId6" Type="http://schemas.openxmlformats.org/officeDocument/2006/relationships/hyperlink" Target="mailto:notificacionesjudiciales@bancolombia.com" TargetMode="External"/><Relationship Id="rId11" Type="http://schemas.openxmlformats.org/officeDocument/2006/relationships/hyperlink" Target="mailto:notificacionesjudiciales@bancolombia.com" TargetMode="External"/><Relationship Id="rId5" Type="http://schemas.openxmlformats.org/officeDocument/2006/relationships/hyperlink" Target="mailto:notificacionesjudiciales@bancolombia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notificacionesjudiciales@bancolombia.com" TargetMode="External"/><Relationship Id="rId4" Type="http://schemas.openxmlformats.org/officeDocument/2006/relationships/hyperlink" Target="mailto:notificacionesjudicialesdian@dian.gov.co" TargetMode="External"/><Relationship Id="rId9" Type="http://schemas.openxmlformats.org/officeDocument/2006/relationships/hyperlink" Target="mailto:notificacionesjudiciales@bancolombia.com" TargetMode="External"/><Relationship Id="rId14" Type="http://schemas.openxmlformats.org/officeDocument/2006/relationships/hyperlink" Target="mailto:irissaenzz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otificacionesjudiciales@bancolombia.com" TargetMode="External"/><Relationship Id="rId13" Type="http://schemas.openxmlformats.org/officeDocument/2006/relationships/hyperlink" Target="mailto:notificacionesjudiciales@bancolombia.com" TargetMode="External"/><Relationship Id="rId3" Type="http://schemas.openxmlformats.org/officeDocument/2006/relationships/hyperlink" Target="mailto:notificacionesjudicialesdian@dian.gov.co" TargetMode="External"/><Relationship Id="rId7" Type="http://schemas.openxmlformats.org/officeDocument/2006/relationships/hyperlink" Target="mailto:notificacionesjudiciales@bancolombia.com" TargetMode="External"/><Relationship Id="rId12" Type="http://schemas.openxmlformats.org/officeDocument/2006/relationships/hyperlink" Target="mailto:notificacionesjudiciales@bancolombia.com" TargetMode="External"/><Relationship Id="rId2" Type="http://schemas.openxmlformats.org/officeDocument/2006/relationships/hyperlink" Target="mailto:notificaciones@bucaramanga.gov.co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notificaciones@bucaramanga.gov.co" TargetMode="External"/><Relationship Id="rId6" Type="http://schemas.openxmlformats.org/officeDocument/2006/relationships/hyperlink" Target="mailto:notificacionesjudiciales@bancolombia.com" TargetMode="External"/><Relationship Id="rId11" Type="http://schemas.openxmlformats.org/officeDocument/2006/relationships/hyperlink" Target="mailto:notificacionesjudiciales@bancolombia.com" TargetMode="External"/><Relationship Id="rId5" Type="http://schemas.openxmlformats.org/officeDocument/2006/relationships/hyperlink" Target="mailto:notificacionesjudiciales@bancolombia.com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notificacionesjudiciales@bancolombia.com" TargetMode="External"/><Relationship Id="rId4" Type="http://schemas.openxmlformats.org/officeDocument/2006/relationships/hyperlink" Target="mailto:notificacionesjudicialesdian@dian.gov.co" TargetMode="External"/><Relationship Id="rId9" Type="http://schemas.openxmlformats.org/officeDocument/2006/relationships/hyperlink" Target="mailto:notificacionesjudiciales@bancolombia.com" TargetMode="External"/><Relationship Id="rId14" Type="http://schemas.openxmlformats.org/officeDocument/2006/relationships/hyperlink" Target="mailto:irissaenz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FDAD-1CB5-491F-BDC6-4878C3BAC0B7}">
  <sheetPr>
    <pageSetUpPr fitToPage="1"/>
  </sheetPr>
  <dimension ref="A2:Q50"/>
  <sheetViews>
    <sheetView topLeftCell="E28" workbookViewId="0">
      <selection activeCell="M43" sqref="M43"/>
    </sheetView>
  </sheetViews>
  <sheetFormatPr baseColWidth="10" defaultColWidth="8" defaultRowHeight="15" x14ac:dyDescent="0.25"/>
  <cols>
    <col min="1" max="1" width="5.85546875" style="1" customWidth="1"/>
    <col min="2" max="2" width="32.85546875" style="1" customWidth="1"/>
    <col min="3" max="3" width="17" style="1" customWidth="1"/>
    <col min="4" max="4" width="48.28515625" style="1" customWidth="1"/>
    <col min="5" max="5" width="17.140625" style="1" customWidth="1"/>
    <col min="6" max="6" width="50.85546875" style="1" customWidth="1"/>
    <col min="7" max="7" width="19.5703125" style="1" customWidth="1"/>
    <col min="8" max="8" width="19" style="1" customWidth="1"/>
    <col min="9" max="9" width="16.85546875" style="1" customWidth="1"/>
    <col min="10" max="10" width="17.42578125" style="1" customWidth="1"/>
    <col min="11" max="11" width="16.140625" style="1" customWidth="1"/>
    <col min="12" max="12" width="18.140625" style="1" customWidth="1"/>
    <col min="13" max="13" width="17.7109375" style="1" customWidth="1"/>
    <col min="14" max="15" width="17.42578125" style="1" customWidth="1"/>
    <col min="16" max="16" width="16.140625" style="1" customWidth="1"/>
    <col min="17" max="16384" width="8" style="1"/>
  </cols>
  <sheetData>
    <row r="2" spans="1:16" ht="72.75" customHeight="1" x14ac:dyDescent="0.25">
      <c r="A2" s="120" t="s">
        <v>76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2"/>
    </row>
    <row r="3" spans="1:16" ht="26.25" customHeight="1" x14ac:dyDescent="0.25">
      <c r="A3" s="101" t="s">
        <v>94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/>
    </row>
    <row r="4" spans="1:16" ht="36.75" customHeight="1" x14ac:dyDescent="0.25">
      <c r="A4" s="14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88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83</v>
      </c>
      <c r="O4" s="13" t="s">
        <v>87</v>
      </c>
      <c r="P4" s="13" t="s">
        <v>13</v>
      </c>
    </row>
    <row r="5" spans="1:16" ht="27" customHeight="1" x14ac:dyDescent="0.25">
      <c r="A5" s="4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6" t="s">
        <v>14</v>
      </c>
      <c r="M5" s="6" t="s">
        <v>14</v>
      </c>
      <c r="N5" s="6" t="s">
        <v>14</v>
      </c>
      <c r="O5" s="6" t="s">
        <v>14</v>
      </c>
      <c r="P5" s="6" t="s">
        <v>14</v>
      </c>
    </row>
    <row r="6" spans="1:16" ht="27.75" customHeight="1" x14ac:dyDescent="0.25">
      <c r="A6" s="70"/>
      <c r="B6" s="96" t="s">
        <v>96</v>
      </c>
      <c r="C6" s="97"/>
      <c r="D6" s="97"/>
      <c r="E6" s="97"/>
      <c r="F6" s="97"/>
      <c r="G6" s="97"/>
      <c r="H6" s="97"/>
      <c r="I6" s="97"/>
      <c r="J6" s="97"/>
      <c r="K6" s="98"/>
      <c r="L6" s="77">
        <v>0</v>
      </c>
      <c r="M6" s="77">
        <v>0</v>
      </c>
      <c r="N6" s="77">
        <v>0</v>
      </c>
      <c r="O6" s="77">
        <v>0</v>
      </c>
      <c r="P6" s="56" t="s">
        <v>14</v>
      </c>
    </row>
    <row r="7" spans="1:16" x14ac:dyDescent="0.25">
      <c r="A7" s="99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</row>
    <row r="8" spans="1:16" ht="25.5" customHeight="1" x14ac:dyDescent="0.25">
      <c r="A8" s="101" t="s">
        <v>97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/>
    </row>
    <row r="9" spans="1:16" ht="33" customHeight="1" x14ac:dyDescent="0.25">
      <c r="A9" s="15" t="s">
        <v>1</v>
      </c>
      <c r="B9" s="13" t="s">
        <v>2</v>
      </c>
      <c r="C9" s="13" t="s">
        <v>3</v>
      </c>
      <c r="D9" s="13" t="s">
        <v>4</v>
      </c>
      <c r="E9" s="13" t="s">
        <v>5</v>
      </c>
      <c r="F9" s="13" t="s">
        <v>6</v>
      </c>
      <c r="G9" s="13" t="s">
        <v>7</v>
      </c>
      <c r="H9" s="13" t="s">
        <v>88</v>
      </c>
      <c r="I9" s="13" t="s">
        <v>8</v>
      </c>
      <c r="J9" s="13" t="s">
        <v>9</v>
      </c>
      <c r="K9" s="13" t="s">
        <v>10</v>
      </c>
      <c r="L9" s="13" t="s">
        <v>11</v>
      </c>
      <c r="M9" s="13" t="s">
        <v>12</v>
      </c>
      <c r="N9" s="13" t="s">
        <v>83</v>
      </c>
      <c r="O9" s="13" t="s">
        <v>87</v>
      </c>
      <c r="P9" s="13" t="s">
        <v>13</v>
      </c>
    </row>
    <row r="10" spans="1:16" ht="38.25" customHeight="1" x14ac:dyDescent="0.25">
      <c r="A10" s="9">
        <v>1</v>
      </c>
      <c r="B10" s="6" t="s">
        <v>15</v>
      </c>
      <c r="C10" s="6" t="s">
        <v>16</v>
      </c>
      <c r="D10" s="6" t="s">
        <v>17</v>
      </c>
      <c r="E10" s="6" t="s">
        <v>18</v>
      </c>
      <c r="F10" s="6" t="s">
        <v>19</v>
      </c>
      <c r="G10" s="8">
        <v>42370</v>
      </c>
      <c r="H10" s="8">
        <v>44651</v>
      </c>
      <c r="I10" s="6" t="s">
        <v>14</v>
      </c>
      <c r="J10" s="6" t="s">
        <v>86</v>
      </c>
      <c r="K10" s="6" t="s">
        <v>14</v>
      </c>
      <c r="L10" s="10">
        <v>8934600</v>
      </c>
      <c r="M10" s="10">
        <v>2563022</v>
      </c>
      <c r="N10" s="10">
        <v>8934600</v>
      </c>
      <c r="O10" s="10">
        <v>9061722</v>
      </c>
      <c r="P10" s="17">
        <f>L10/$L$44</f>
        <v>4.368362859871841E-3</v>
      </c>
    </row>
    <row r="11" spans="1:16" ht="33" customHeight="1" x14ac:dyDescent="0.25">
      <c r="A11" s="9">
        <v>2</v>
      </c>
      <c r="B11" s="6" t="s">
        <v>15</v>
      </c>
      <c r="C11" s="6" t="s">
        <v>16</v>
      </c>
      <c r="D11" s="6" t="s">
        <v>17</v>
      </c>
      <c r="E11" s="6" t="s">
        <v>18</v>
      </c>
      <c r="F11" s="6" t="s">
        <v>20</v>
      </c>
      <c r="G11" s="8">
        <v>44927</v>
      </c>
      <c r="H11" s="8">
        <v>45016</v>
      </c>
      <c r="I11" s="6" t="s">
        <v>14</v>
      </c>
      <c r="J11" s="6" t="s">
        <v>86</v>
      </c>
      <c r="K11" s="6" t="s">
        <v>14</v>
      </c>
      <c r="L11" s="60">
        <v>524854</v>
      </c>
      <c r="M11" s="10">
        <v>36758</v>
      </c>
      <c r="N11" s="10">
        <v>524854</v>
      </c>
      <c r="O11" s="10">
        <v>583395</v>
      </c>
      <c r="P11" s="17">
        <f>L11/$L$44</f>
        <v>2.5661503821717538E-4</v>
      </c>
    </row>
    <row r="12" spans="1:16" ht="25.5" customHeight="1" x14ac:dyDescent="0.25">
      <c r="A12" s="58"/>
      <c r="B12" s="118" t="s">
        <v>106</v>
      </c>
      <c r="C12" s="119"/>
      <c r="D12" s="119"/>
      <c r="E12" s="119"/>
      <c r="F12" s="119"/>
      <c r="G12" s="119"/>
      <c r="H12" s="119"/>
      <c r="I12" s="119"/>
      <c r="J12" s="119"/>
      <c r="K12" s="119"/>
      <c r="L12" s="62">
        <f>SUM(L10:L11)</f>
        <v>9459454</v>
      </c>
      <c r="M12" s="63">
        <f>SUM(M10:M11)</f>
        <v>2599780</v>
      </c>
      <c r="N12" s="54">
        <f>SUM(N10:N11)</f>
        <v>9459454</v>
      </c>
      <c r="O12" s="54">
        <f>SUM(O10:O11)</f>
        <v>9645117</v>
      </c>
      <c r="P12" s="65">
        <f>SUM(P10:P11)</f>
        <v>4.6249778980890161E-3</v>
      </c>
    </row>
    <row r="13" spans="1:16" ht="37.5" customHeight="1" x14ac:dyDescent="0.25">
      <c r="A13" s="9">
        <v>3</v>
      </c>
      <c r="B13" s="6" t="s">
        <v>21</v>
      </c>
      <c r="C13" s="6" t="s">
        <v>22</v>
      </c>
      <c r="D13" s="6" t="s">
        <v>23</v>
      </c>
      <c r="E13" s="6" t="s">
        <v>18</v>
      </c>
      <c r="F13" s="6" t="s">
        <v>24</v>
      </c>
      <c r="G13" s="8">
        <v>41640</v>
      </c>
      <c r="H13" s="8">
        <v>44561</v>
      </c>
      <c r="I13" s="6" t="s">
        <v>14</v>
      </c>
      <c r="J13" s="6" t="s">
        <v>86</v>
      </c>
      <c r="K13" s="6" t="s">
        <v>14</v>
      </c>
      <c r="L13" s="61">
        <v>6931000</v>
      </c>
      <c r="M13" s="6" t="s">
        <v>86</v>
      </c>
      <c r="N13" s="10">
        <v>6931000</v>
      </c>
      <c r="O13" s="10">
        <v>7026674</v>
      </c>
      <c r="P13" s="17">
        <f t="shared" ref="P13:P14" si="0">L13/$L$44</f>
        <v>3.3887496901676326E-3</v>
      </c>
    </row>
    <row r="14" spans="1:16" ht="36" customHeight="1" x14ac:dyDescent="0.25">
      <c r="A14" s="9">
        <v>4</v>
      </c>
      <c r="B14" s="6" t="s">
        <v>21</v>
      </c>
      <c r="C14" s="6" t="s">
        <v>22</v>
      </c>
      <c r="D14" s="6" t="s">
        <v>23</v>
      </c>
      <c r="E14" s="6" t="s">
        <v>18</v>
      </c>
      <c r="F14" s="6" t="s">
        <v>25</v>
      </c>
      <c r="G14" s="8">
        <v>44256</v>
      </c>
      <c r="H14" s="8">
        <v>44985</v>
      </c>
      <c r="I14" s="6" t="s">
        <v>14</v>
      </c>
      <c r="J14" s="6" t="s">
        <v>86</v>
      </c>
      <c r="K14" s="6" t="s">
        <v>14</v>
      </c>
      <c r="L14" s="60">
        <v>72801000</v>
      </c>
      <c r="M14" s="6" t="s">
        <v>86</v>
      </c>
      <c r="N14" s="10">
        <v>72801000</v>
      </c>
      <c r="O14" s="10">
        <v>73696452</v>
      </c>
      <c r="P14" s="17">
        <f t="shared" si="0"/>
        <v>3.5594339372946739E-2</v>
      </c>
    </row>
    <row r="15" spans="1:16" ht="26.25" customHeight="1" x14ac:dyDescent="0.25">
      <c r="A15" s="58"/>
      <c r="B15" s="118" t="s">
        <v>107</v>
      </c>
      <c r="C15" s="119"/>
      <c r="D15" s="119"/>
      <c r="E15" s="119"/>
      <c r="F15" s="119"/>
      <c r="G15" s="119"/>
      <c r="H15" s="119"/>
      <c r="I15" s="119"/>
      <c r="J15" s="119"/>
      <c r="K15" s="119"/>
      <c r="L15" s="94">
        <f>SUM(L13:L14)</f>
        <v>79732000</v>
      </c>
      <c r="M15" s="59">
        <v>0</v>
      </c>
      <c r="N15" s="54">
        <f>SUM(N13:N14)</f>
        <v>79732000</v>
      </c>
      <c r="O15" s="54">
        <f>SUM(O13:O14)</f>
        <v>80723126</v>
      </c>
      <c r="P15" s="64">
        <f>SUM(P13:P14)</f>
        <v>3.8983089063114373E-2</v>
      </c>
    </row>
    <row r="16" spans="1:16" ht="29.25" customHeight="1" x14ac:dyDescent="0.25">
      <c r="A16" s="70"/>
      <c r="B16" s="96" t="s">
        <v>95</v>
      </c>
      <c r="C16" s="97"/>
      <c r="D16" s="97"/>
      <c r="E16" s="97"/>
      <c r="F16" s="97"/>
      <c r="G16" s="97"/>
      <c r="H16" s="97"/>
      <c r="I16" s="97"/>
      <c r="J16" s="97"/>
      <c r="K16" s="98"/>
      <c r="L16" s="76">
        <v>89191454</v>
      </c>
      <c r="M16" s="53">
        <v>2599780</v>
      </c>
      <c r="N16" s="53">
        <v>91791234</v>
      </c>
      <c r="O16" s="53">
        <f>SUM(O10:O14)</f>
        <v>100013360</v>
      </c>
      <c r="P16" s="65">
        <f>P12+P15</f>
        <v>4.3608066961203389E-2</v>
      </c>
    </row>
    <row r="17" spans="1:16" x14ac:dyDescent="0.25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 ht="27" customHeight="1" x14ac:dyDescent="0.25">
      <c r="A18" s="101" t="s">
        <v>98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3"/>
    </row>
    <row r="19" spans="1:16" ht="33.75" customHeight="1" x14ac:dyDescent="0.25">
      <c r="A19" s="5" t="s">
        <v>1</v>
      </c>
      <c r="B19" s="13" t="s">
        <v>2</v>
      </c>
      <c r="C19" s="13" t="s">
        <v>3</v>
      </c>
      <c r="D19" s="13" t="s">
        <v>4</v>
      </c>
      <c r="E19" s="13" t="s">
        <v>5</v>
      </c>
      <c r="F19" s="13" t="s">
        <v>6</v>
      </c>
      <c r="G19" s="13" t="s">
        <v>7</v>
      </c>
      <c r="H19" s="13" t="s">
        <v>88</v>
      </c>
      <c r="I19" s="13" t="s">
        <v>8</v>
      </c>
      <c r="J19" s="13" t="s">
        <v>9</v>
      </c>
      <c r="K19" s="13" t="s">
        <v>10</v>
      </c>
      <c r="L19" s="13" t="s">
        <v>11</v>
      </c>
      <c r="M19" s="13" t="s">
        <v>12</v>
      </c>
      <c r="N19" s="13" t="s">
        <v>111</v>
      </c>
      <c r="O19" s="13" t="s">
        <v>87</v>
      </c>
      <c r="P19" s="13" t="s">
        <v>13</v>
      </c>
    </row>
    <row r="20" spans="1:16" ht="30" x14ac:dyDescent="0.25">
      <c r="A20" s="9">
        <v>1</v>
      </c>
      <c r="B20" s="6" t="s">
        <v>26</v>
      </c>
      <c r="C20" s="6" t="s">
        <v>27</v>
      </c>
      <c r="D20" s="7" t="s">
        <v>28</v>
      </c>
      <c r="E20" s="6" t="s">
        <v>18</v>
      </c>
      <c r="F20" s="87" t="s">
        <v>29</v>
      </c>
      <c r="G20" s="8">
        <v>43411</v>
      </c>
      <c r="H20" s="8">
        <v>45083</v>
      </c>
      <c r="I20" s="6" t="s">
        <v>30</v>
      </c>
      <c r="J20" s="9">
        <v>200103286</v>
      </c>
      <c r="K20" s="6" t="s">
        <v>85</v>
      </c>
      <c r="L20" s="86">
        <v>3449277.7</v>
      </c>
      <c r="M20" s="84">
        <v>901808</v>
      </c>
      <c r="N20" s="10">
        <f>L20</f>
        <v>3449277.7</v>
      </c>
      <c r="O20" s="10">
        <v>4420852</v>
      </c>
      <c r="P20" s="17">
        <f>L20/$L$44</f>
        <v>1.6864433324451198E-3</v>
      </c>
    </row>
    <row r="21" spans="1:16" ht="30" x14ac:dyDescent="0.25">
      <c r="A21" s="18">
        <v>2</v>
      </c>
      <c r="B21" s="6" t="s">
        <v>26</v>
      </c>
      <c r="C21" s="6" t="s">
        <v>27</v>
      </c>
      <c r="D21" s="7" t="s">
        <v>28</v>
      </c>
      <c r="E21" s="6" t="s">
        <v>18</v>
      </c>
      <c r="F21" s="87" t="s">
        <v>31</v>
      </c>
      <c r="G21" s="8">
        <v>43411</v>
      </c>
      <c r="H21" s="8">
        <v>45083</v>
      </c>
      <c r="I21" s="6" t="s">
        <v>30</v>
      </c>
      <c r="J21" s="9">
        <v>200103287</v>
      </c>
      <c r="K21" s="6" t="s">
        <v>85</v>
      </c>
      <c r="L21" s="86">
        <v>3173333.3</v>
      </c>
      <c r="M21" s="84">
        <v>894541.6</v>
      </c>
      <c r="N21" s="10">
        <f t="shared" ref="N21:N28" si="1">L21</f>
        <v>3173333.3</v>
      </c>
      <c r="O21" s="10">
        <v>4446567</v>
      </c>
      <c r="P21" s="17">
        <f t="shared" ref="P21:P28" si="2">L21/$L$44</f>
        <v>1.5515267980339966E-3</v>
      </c>
    </row>
    <row r="22" spans="1:16" ht="30" x14ac:dyDescent="0.25">
      <c r="A22" s="9">
        <v>3</v>
      </c>
      <c r="B22" s="6" t="s">
        <v>26</v>
      </c>
      <c r="C22" s="6" t="s">
        <v>27</v>
      </c>
      <c r="D22" s="7" t="s">
        <v>28</v>
      </c>
      <c r="E22" s="6" t="s">
        <v>18</v>
      </c>
      <c r="F22" s="87" t="s">
        <v>32</v>
      </c>
      <c r="G22" s="8">
        <v>44125</v>
      </c>
      <c r="H22" s="8">
        <v>45074</v>
      </c>
      <c r="I22" s="6" t="s">
        <v>30</v>
      </c>
      <c r="J22" s="9">
        <v>200107268</v>
      </c>
      <c r="K22" s="6" t="s">
        <v>85</v>
      </c>
      <c r="L22" s="86">
        <v>32964202.199999999</v>
      </c>
      <c r="M22" s="84">
        <v>2240173.7999999998</v>
      </c>
      <c r="N22" s="10">
        <f t="shared" si="1"/>
        <v>32964202.199999999</v>
      </c>
      <c r="O22" s="10">
        <v>39334066</v>
      </c>
      <c r="P22" s="17">
        <f t="shared" si="2"/>
        <v>1.6117072571327832E-2</v>
      </c>
    </row>
    <row r="23" spans="1:16" ht="30" x14ac:dyDescent="0.25">
      <c r="A23" s="18">
        <v>4</v>
      </c>
      <c r="B23" s="6" t="s">
        <v>26</v>
      </c>
      <c r="C23" s="6" t="s">
        <v>27</v>
      </c>
      <c r="D23" s="7" t="s">
        <v>28</v>
      </c>
      <c r="E23" s="6" t="s">
        <v>18</v>
      </c>
      <c r="F23" s="87" t="s">
        <v>33</v>
      </c>
      <c r="G23" s="8">
        <v>44512</v>
      </c>
      <c r="H23" s="8">
        <v>45089</v>
      </c>
      <c r="I23" s="6" t="s">
        <v>30</v>
      </c>
      <c r="J23" s="9">
        <v>200109667</v>
      </c>
      <c r="K23" s="6" t="s">
        <v>85</v>
      </c>
      <c r="L23" s="86">
        <v>57406182.299999997</v>
      </c>
      <c r="M23" s="84">
        <v>9743280.5999999996</v>
      </c>
      <c r="N23" s="10">
        <f t="shared" si="1"/>
        <v>57406182.299999997</v>
      </c>
      <c r="O23" s="10">
        <v>58042242</v>
      </c>
      <c r="P23" s="17">
        <f t="shared" si="2"/>
        <v>2.806740477316861E-2</v>
      </c>
    </row>
    <row r="24" spans="1:16" ht="30" x14ac:dyDescent="0.25">
      <c r="A24" s="9">
        <v>5</v>
      </c>
      <c r="B24" s="6" t="s">
        <v>26</v>
      </c>
      <c r="C24" s="6" t="s">
        <v>27</v>
      </c>
      <c r="D24" s="7" t="s">
        <v>28</v>
      </c>
      <c r="E24" s="6" t="s">
        <v>18</v>
      </c>
      <c r="F24" s="87" t="s">
        <v>34</v>
      </c>
      <c r="G24" s="8">
        <v>44529</v>
      </c>
      <c r="H24" s="8">
        <v>45086</v>
      </c>
      <c r="I24" s="6" t="s">
        <v>30</v>
      </c>
      <c r="J24" s="9">
        <v>200113632</v>
      </c>
      <c r="K24" s="6" t="s">
        <v>85</v>
      </c>
      <c r="L24" s="86">
        <v>185895177.30000001</v>
      </c>
      <c r="M24" s="84">
        <v>9813736.5999999996</v>
      </c>
      <c r="N24" s="10">
        <f t="shared" si="1"/>
        <v>185895177.30000001</v>
      </c>
      <c r="O24" s="10">
        <v>188157091</v>
      </c>
      <c r="P24" s="17">
        <f t="shared" si="2"/>
        <v>9.0889081586932929E-2</v>
      </c>
    </row>
    <row r="25" spans="1:16" ht="30" x14ac:dyDescent="0.25">
      <c r="A25" s="9">
        <v>7</v>
      </c>
      <c r="B25" s="6" t="s">
        <v>26</v>
      </c>
      <c r="C25" s="6" t="s">
        <v>27</v>
      </c>
      <c r="D25" s="7" t="s">
        <v>28</v>
      </c>
      <c r="E25" s="6" t="s">
        <v>18</v>
      </c>
      <c r="F25" s="87" t="s">
        <v>35</v>
      </c>
      <c r="G25" s="8">
        <v>44674</v>
      </c>
      <c r="H25" s="8">
        <v>45130</v>
      </c>
      <c r="I25" s="6" t="s">
        <v>30</v>
      </c>
      <c r="J25" s="9">
        <v>20081102416</v>
      </c>
      <c r="K25" s="6" t="s">
        <v>85</v>
      </c>
      <c r="L25" s="86">
        <v>1947369.3</v>
      </c>
      <c r="M25" s="84">
        <v>157835</v>
      </c>
      <c r="N25" s="10">
        <f t="shared" si="1"/>
        <v>1947369.3</v>
      </c>
      <c r="O25" s="10">
        <v>2694093</v>
      </c>
      <c r="P25" s="17">
        <f t="shared" si="2"/>
        <v>9.521204893979166E-4</v>
      </c>
    </row>
    <row r="26" spans="1:16" ht="30" x14ac:dyDescent="0.25">
      <c r="A26" s="18">
        <v>8</v>
      </c>
      <c r="B26" s="6" t="s">
        <v>26</v>
      </c>
      <c r="C26" s="6" t="s">
        <v>27</v>
      </c>
      <c r="D26" s="7" t="s">
        <v>28</v>
      </c>
      <c r="E26" s="6" t="s">
        <v>18</v>
      </c>
      <c r="F26" s="87" t="s">
        <v>109</v>
      </c>
      <c r="G26" s="8">
        <v>42842</v>
      </c>
      <c r="H26" s="8">
        <v>45094</v>
      </c>
      <c r="I26" s="6" t="s">
        <v>30</v>
      </c>
      <c r="J26" s="9">
        <v>338</v>
      </c>
      <c r="K26" s="6" t="s">
        <v>85</v>
      </c>
      <c r="L26" s="86">
        <v>46917645.399999999</v>
      </c>
      <c r="M26" s="84">
        <v>8128002.0999999996</v>
      </c>
      <c r="N26" s="10">
        <f t="shared" si="1"/>
        <v>46917645.399999999</v>
      </c>
      <c r="O26" s="10">
        <v>50466042</v>
      </c>
      <c r="P26" s="17">
        <f t="shared" si="2"/>
        <v>2.2939280956953519E-2</v>
      </c>
    </row>
    <row r="27" spans="1:16" ht="30" x14ac:dyDescent="0.25">
      <c r="A27" s="9">
        <v>9</v>
      </c>
      <c r="B27" s="6" t="s">
        <v>26</v>
      </c>
      <c r="C27" s="6" t="s">
        <v>27</v>
      </c>
      <c r="D27" s="7" t="s">
        <v>28</v>
      </c>
      <c r="E27" s="6" t="s">
        <v>18</v>
      </c>
      <c r="F27" s="87" t="s">
        <v>108</v>
      </c>
      <c r="G27" s="8">
        <v>43243</v>
      </c>
      <c r="H27" s="8">
        <v>45141</v>
      </c>
      <c r="I27" s="6" t="s">
        <v>30</v>
      </c>
      <c r="J27" s="9">
        <v>1266</v>
      </c>
      <c r="K27" s="6" t="s">
        <v>85</v>
      </c>
      <c r="L27" s="86">
        <v>4903947</v>
      </c>
      <c r="M27" s="84">
        <v>1400283.6</v>
      </c>
      <c r="N27" s="10">
        <f t="shared" si="1"/>
        <v>4903947</v>
      </c>
      <c r="O27" s="10">
        <v>5929403</v>
      </c>
      <c r="P27" s="17">
        <f t="shared" si="2"/>
        <v>2.3976697268573788E-3</v>
      </c>
    </row>
    <row r="28" spans="1:16" ht="30" x14ac:dyDescent="0.25">
      <c r="A28" s="18">
        <v>10</v>
      </c>
      <c r="B28" s="6" t="s">
        <v>26</v>
      </c>
      <c r="C28" s="6" t="s">
        <v>27</v>
      </c>
      <c r="D28" s="7" t="s">
        <v>28</v>
      </c>
      <c r="E28" s="6" t="s">
        <v>18</v>
      </c>
      <c r="F28" s="87" t="s">
        <v>110</v>
      </c>
      <c r="G28" s="8">
        <v>43169</v>
      </c>
      <c r="H28" s="8">
        <v>45141</v>
      </c>
      <c r="I28" s="6" t="s">
        <v>30</v>
      </c>
      <c r="J28" s="9">
        <v>1595</v>
      </c>
      <c r="K28" s="6" t="s">
        <v>85</v>
      </c>
      <c r="L28" s="86">
        <v>4538948.9000000004</v>
      </c>
      <c r="M28" s="84">
        <v>1313144</v>
      </c>
      <c r="N28" s="10">
        <f t="shared" si="1"/>
        <v>4538948.9000000004</v>
      </c>
      <c r="O28" s="10">
        <v>4666083</v>
      </c>
      <c r="P28" s="17">
        <f t="shared" si="2"/>
        <v>2.2192124770684918E-3</v>
      </c>
    </row>
    <row r="29" spans="1:16" ht="26.25" customHeight="1" x14ac:dyDescent="0.25">
      <c r="A29" s="70"/>
      <c r="B29" s="96" t="s">
        <v>101</v>
      </c>
      <c r="C29" s="97"/>
      <c r="D29" s="97"/>
      <c r="E29" s="97"/>
      <c r="F29" s="97"/>
      <c r="G29" s="97"/>
      <c r="H29" s="97"/>
      <c r="I29" s="97"/>
      <c r="J29" s="97"/>
      <c r="K29" s="98"/>
      <c r="L29" s="83">
        <f>SUM(L20:L28)</f>
        <v>341196083.39999998</v>
      </c>
      <c r="M29" s="85">
        <f>SUM(M20:M28)</f>
        <v>34592805.300000004</v>
      </c>
      <c r="N29" s="53">
        <f>SUM(N20:N28)</f>
        <v>341196083.39999998</v>
      </c>
      <c r="O29" s="53">
        <f>SUM(O20:O28)</f>
        <v>358156439</v>
      </c>
      <c r="P29" s="65">
        <f>SUM(P20:P28)</f>
        <v>0.16681981271218579</v>
      </c>
    </row>
    <row r="30" spans="1:16" x14ac:dyDescent="0.25">
      <c r="A30" s="99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</row>
    <row r="31" spans="1:16" ht="32.25" customHeight="1" x14ac:dyDescent="0.25">
      <c r="A31" s="101" t="s">
        <v>99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3"/>
    </row>
    <row r="32" spans="1:16" ht="34.5" customHeight="1" x14ac:dyDescent="0.25">
      <c r="A32" s="19" t="s">
        <v>1</v>
      </c>
      <c r="B32" s="13" t="s">
        <v>2</v>
      </c>
      <c r="C32" s="13" t="s">
        <v>3</v>
      </c>
      <c r="D32" s="13" t="s">
        <v>4</v>
      </c>
      <c r="E32" s="13" t="s">
        <v>5</v>
      </c>
      <c r="F32" s="13" t="s">
        <v>6</v>
      </c>
      <c r="G32" s="13" t="s">
        <v>7</v>
      </c>
      <c r="H32" s="13" t="s">
        <v>88</v>
      </c>
      <c r="I32" s="13" t="s">
        <v>8</v>
      </c>
      <c r="J32" s="13" t="s">
        <v>9</v>
      </c>
      <c r="K32" s="13" t="s">
        <v>10</v>
      </c>
      <c r="L32" s="13" t="s">
        <v>11</v>
      </c>
      <c r="M32" s="13" t="s">
        <v>12</v>
      </c>
      <c r="N32" s="13" t="s">
        <v>83</v>
      </c>
      <c r="O32" s="13" t="s">
        <v>87</v>
      </c>
      <c r="P32" s="13" t="s">
        <v>13</v>
      </c>
    </row>
    <row r="33" spans="1:16" ht="28.5" customHeight="1" x14ac:dyDescent="0.25">
      <c r="A33" s="18">
        <v>1</v>
      </c>
      <c r="B33" s="6" t="s">
        <v>36</v>
      </c>
      <c r="C33" s="11">
        <v>37713029</v>
      </c>
      <c r="D33" s="6" t="s">
        <v>37</v>
      </c>
      <c r="E33" s="6" t="s">
        <v>18</v>
      </c>
      <c r="F33" s="6" t="s">
        <v>38</v>
      </c>
      <c r="G33" s="6" t="s">
        <v>39</v>
      </c>
      <c r="H33" s="6" t="s">
        <v>39</v>
      </c>
      <c r="I33" s="6" t="s">
        <v>39</v>
      </c>
      <c r="J33" s="6" t="s">
        <v>39</v>
      </c>
      <c r="K33" s="6" t="s">
        <v>39</v>
      </c>
      <c r="L33" s="10">
        <v>1036444124</v>
      </c>
      <c r="M33" s="24">
        <v>0</v>
      </c>
      <c r="N33" s="10">
        <f>L33</f>
        <v>1036444124</v>
      </c>
      <c r="O33" s="10">
        <f>N33</f>
        <v>1036444124</v>
      </c>
      <c r="P33" s="17">
        <f>L33/L44</f>
        <v>0.50674501573814212</v>
      </c>
    </row>
    <row r="34" spans="1:16" ht="27.75" customHeight="1" x14ac:dyDescent="0.25">
      <c r="A34" s="70"/>
      <c r="B34" s="96" t="s">
        <v>102</v>
      </c>
      <c r="C34" s="97"/>
      <c r="D34" s="97"/>
      <c r="E34" s="97"/>
      <c r="F34" s="97"/>
      <c r="G34" s="97"/>
      <c r="H34" s="97"/>
      <c r="I34" s="97"/>
      <c r="J34" s="97"/>
      <c r="K34" s="98"/>
      <c r="L34" s="71">
        <f>SUM(L33:L33)</f>
        <v>1036444124</v>
      </c>
      <c r="M34" s="72">
        <v>0</v>
      </c>
      <c r="N34" s="73">
        <f>SUM(N33:N33)</f>
        <v>1036444124</v>
      </c>
      <c r="O34" s="74">
        <f>N34</f>
        <v>1036444124</v>
      </c>
      <c r="P34" s="75">
        <f>SUM(P33)</f>
        <v>0.50674501573814212</v>
      </c>
    </row>
    <row r="35" spans="1:16" x14ac:dyDescent="0.25">
      <c r="A35" s="116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</row>
    <row r="36" spans="1:16" ht="30.75" customHeight="1" x14ac:dyDescent="0.25">
      <c r="A36" s="101" t="s">
        <v>100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3"/>
    </row>
    <row r="37" spans="1:16" ht="34.5" customHeight="1" x14ac:dyDescent="0.25">
      <c r="A37" s="2" t="s">
        <v>0</v>
      </c>
      <c r="B37" s="13" t="s">
        <v>2</v>
      </c>
      <c r="C37" s="13" t="s">
        <v>3</v>
      </c>
      <c r="D37" s="13" t="s">
        <v>4</v>
      </c>
      <c r="E37" s="25" t="s">
        <v>5</v>
      </c>
      <c r="F37" s="26" t="s">
        <v>6</v>
      </c>
      <c r="G37" s="13" t="s">
        <v>7</v>
      </c>
      <c r="H37" s="13" t="s">
        <v>88</v>
      </c>
      <c r="I37" s="13" t="s">
        <v>8</v>
      </c>
      <c r="J37" s="13" t="s">
        <v>9</v>
      </c>
      <c r="K37" s="13" t="s">
        <v>10</v>
      </c>
      <c r="L37" s="13" t="s">
        <v>11</v>
      </c>
      <c r="M37" s="13" t="s">
        <v>12</v>
      </c>
      <c r="N37" s="13" t="s">
        <v>83</v>
      </c>
      <c r="O37" s="13" t="s">
        <v>87</v>
      </c>
      <c r="P37" s="13" t="s">
        <v>13</v>
      </c>
    </row>
    <row r="38" spans="1:16" ht="30" customHeight="1" x14ac:dyDescent="0.25">
      <c r="A38" s="27">
        <v>1</v>
      </c>
      <c r="B38" s="20" t="s">
        <v>40</v>
      </c>
      <c r="C38" s="11">
        <v>37729491</v>
      </c>
      <c r="D38" s="6" t="s">
        <v>41</v>
      </c>
      <c r="E38" s="23" t="s">
        <v>18</v>
      </c>
      <c r="F38" s="28" t="s">
        <v>42</v>
      </c>
      <c r="G38" s="8">
        <v>44914</v>
      </c>
      <c r="H38" s="8">
        <v>44976</v>
      </c>
      <c r="I38" s="6" t="s">
        <v>30</v>
      </c>
      <c r="J38" s="6" t="s">
        <v>14</v>
      </c>
      <c r="K38" s="6" t="s">
        <v>82</v>
      </c>
      <c r="L38" s="10">
        <v>128465464</v>
      </c>
      <c r="M38" s="6" t="s">
        <v>86</v>
      </c>
      <c r="N38" s="10">
        <v>128465464</v>
      </c>
      <c r="O38" s="10">
        <v>129779665</v>
      </c>
      <c r="P38" s="17">
        <f>L38/L44</f>
        <v>6.2810171883889945E-2</v>
      </c>
    </row>
    <row r="39" spans="1:16" ht="33" customHeight="1" x14ac:dyDescent="0.25">
      <c r="A39" s="27">
        <v>2</v>
      </c>
      <c r="B39" s="20" t="s">
        <v>43</v>
      </c>
      <c r="C39" s="21" t="s">
        <v>44</v>
      </c>
      <c r="D39" s="6" t="s">
        <v>45</v>
      </c>
      <c r="E39" s="23" t="s">
        <v>18</v>
      </c>
      <c r="F39" s="28" t="s">
        <v>42</v>
      </c>
      <c r="G39" s="8">
        <v>43066</v>
      </c>
      <c r="H39" s="8">
        <v>43546</v>
      </c>
      <c r="I39" s="6" t="s">
        <v>84</v>
      </c>
      <c r="J39" s="6" t="s">
        <v>14</v>
      </c>
      <c r="K39" s="6" t="s">
        <v>82</v>
      </c>
      <c r="L39" s="10">
        <v>450000000</v>
      </c>
      <c r="M39" s="6" t="s">
        <v>86</v>
      </c>
      <c r="N39" s="10">
        <v>450000000</v>
      </c>
      <c r="O39" s="10">
        <v>454504500</v>
      </c>
      <c r="P39" s="17">
        <f>L39/L44</f>
        <v>0.22001693270457867</v>
      </c>
    </row>
    <row r="40" spans="1:16" ht="27" customHeight="1" x14ac:dyDescent="0.25">
      <c r="A40" s="69"/>
      <c r="B40" s="104" t="s">
        <v>103</v>
      </c>
      <c r="C40" s="105"/>
      <c r="D40" s="105"/>
      <c r="E40" s="105"/>
      <c r="F40" s="105"/>
      <c r="G40" s="105"/>
      <c r="H40" s="105"/>
      <c r="I40" s="105"/>
      <c r="J40" s="105"/>
      <c r="K40" s="106"/>
      <c r="L40" s="66">
        <v>578465464</v>
      </c>
      <c r="M40" s="67">
        <v>0</v>
      </c>
      <c r="N40" s="66">
        <v>578465464</v>
      </c>
      <c r="O40" s="66">
        <f>SUM(O38:O39)</f>
        <v>584284165</v>
      </c>
      <c r="P40" s="68">
        <f>SUM(P38:P39)</f>
        <v>0.2828271045884686</v>
      </c>
    </row>
    <row r="41" spans="1:16" ht="1.5" customHeight="1" x14ac:dyDescent="0.25">
      <c r="A41" s="44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5"/>
    </row>
    <row r="42" spans="1:16" ht="30" customHeight="1" x14ac:dyDescent="0.25">
      <c r="A42" s="42"/>
      <c r="B42" s="107" t="s">
        <v>104</v>
      </c>
      <c r="C42" s="108"/>
      <c r="D42" s="108"/>
      <c r="E42" s="108"/>
      <c r="F42" s="108"/>
      <c r="G42" s="108"/>
      <c r="H42" s="108"/>
      <c r="I42" s="108"/>
      <c r="J42" s="108"/>
      <c r="K42" s="109"/>
      <c r="L42" s="47">
        <f>L34</f>
        <v>1036444124</v>
      </c>
      <c r="M42" s="48">
        <v>0</v>
      </c>
      <c r="N42" s="47">
        <f>L42</f>
        <v>1036444124</v>
      </c>
      <c r="O42" s="47">
        <f>N42</f>
        <v>1036444124</v>
      </c>
      <c r="P42" s="43">
        <f>P34</f>
        <v>0.50674501573814212</v>
      </c>
    </row>
    <row r="43" spans="1:16" ht="31.5" customHeight="1" x14ac:dyDescent="0.25">
      <c r="A43" s="3"/>
      <c r="B43" s="110" t="s">
        <v>105</v>
      </c>
      <c r="C43" s="111"/>
      <c r="D43" s="111"/>
      <c r="E43" s="111"/>
      <c r="F43" s="111"/>
      <c r="G43" s="111"/>
      <c r="H43" s="111"/>
      <c r="I43" s="111"/>
      <c r="J43" s="111"/>
      <c r="K43" s="112"/>
      <c r="L43" s="49">
        <f>L16+L29+L40</f>
        <v>1008853001.4</v>
      </c>
      <c r="M43" s="45">
        <f>M6+M16+M29+M40</f>
        <v>37192585.300000004</v>
      </c>
      <c r="N43" s="46">
        <f>N6+N16+N29+N40</f>
        <v>1011452781.4</v>
      </c>
      <c r="O43" s="45">
        <f>O6+O16+O29+O34+O40</f>
        <v>2078898088</v>
      </c>
      <c r="P43" s="50">
        <f>P16+P29+P40</f>
        <v>0.49325498426185777</v>
      </c>
    </row>
    <row r="44" spans="1:16" ht="35.25" customHeight="1" x14ac:dyDescent="0.25">
      <c r="L44" s="88">
        <f>SUM(L42:L43)</f>
        <v>2045297125.4000001</v>
      </c>
      <c r="P44" s="89">
        <f>SUM(P42:P43)</f>
        <v>0.99999999999999989</v>
      </c>
    </row>
    <row r="49" spans="1:17" ht="18.75" customHeight="1" x14ac:dyDescent="0.25">
      <c r="A49" s="29"/>
      <c r="B49" s="29"/>
      <c r="C49" s="29"/>
      <c r="D49" s="95" t="s">
        <v>36</v>
      </c>
      <c r="E49" s="95"/>
      <c r="F49" s="95"/>
      <c r="G49" s="95" t="s">
        <v>46</v>
      </c>
      <c r="H49" s="95"/>
      <c r="I49" s="95"/>
      <c r="J49" s="95"/>
      <c r="K49" s="95"/>
      <c r="L49" s="95"/>
      <c r="M49" s="29"/>
      <c r="N49" s="29"/>
      <c r="O49" s="29"/>
      <c r="P49" s="29"/>
      <c r="Q49" s="29"/>
    </row>
    <row r="50" spans="1:17" ht="17.25" customHeight="1" x14ac:dyDescent="0.25">
      <c r="A50" s="29"/>
      <c r="B50" s="29"/>
      <c r="C50" s="29"/>
      <c r="D50" s="95" t="s">
        <v>48</v>
      </c>
      <c r="E50" s="95"/>
      <c r="F50" s="95"/>
      <c r="G50" s="95" t="s">
        <v>47</v>
      </c>
      <c r="H50" s="95"/>
      <c r="I50" s="95"/>
      <c r="J50" s="95"/>
      <c r="K50" s="95"/>
      <c r="L50" s="95"/>
      <c r="M50" s="29"/>
      <c r="N50" s="29"/>
      <c r="O50" s="29"/>
      <c r="P50" s="29"/>
      <c r="Q50" s="29"/>
    </row>
  </sheetData>
  <mergeCells count="24">
    <mergeCell ref="A36:P36"/>
    <mergeCell ref="B12:K12"/>
    <mergeCell ref="B15:K15"/>
    <mergeCell ref="A2:P2"/>
    <mergeCell ref="A3:P3"/>
    <mergeCell ref="A7:P7"/>
    <mergeCell ref="A8:P8"/>
    <mergeCell ref="A17:P17"/>
    <mergeCell ref="G49:L49"/>
    <mergeCell ref="G50:L50"/>
    <mergeCell ref="D49:F49"/>
    <mergeCell ref="D50:F50"/>
    <mergeCell ref="B6:K6"/>
    <mergeCell ref="B16:K16"/>
    <mergeCell ref="B29:K29"/>
    <mergeCell ref="B34:K34"/>
    <mergeCell ref="A30:P30"/>
    <mergeCell ref="A31:P31"/>
    <mergeCell ref="B40:K40"/>
    <mergeCell ref="B42:K42"/>
    <mergeCell ref="B43:K43"/>
    <mergeCell ref="B41:P41"/>
    <mergeCell ref="A18:P18"/>
    <mergeCell ref="A35:P35"/>
  </mergeCells>
  <hyperlinks>
    <hyperlink ref="D10" r:id="rId1" display="mailto:notificaciones@bucaramanga.gov.co" xr:uid="{635CA1C2-AB60-4DAC-98FB-B4A84BD84A7A}"/>
    <hyperlink ref="D11" r:id="rId2" display="mailto:notificaciones@bucaramanga.gov.co" xr:uid="{E29AE50E-C0EC-4BB9-BC8D-2BC93BAAD551}"/>
    <hyperlink ref="D13" r:id="rId3" display="mailto:notificacionesjudicialesdian@dian.gov.co" xr:uid="{9D3B41E6-B4AA-4900-BF80-3A83F458999F}"/>
    <hyperlink ref="D14" r:id="rId4" display="mailto:notificacionesjudicialesdian@dian.gov.co" xr:uid="{FD75AD42-44D0-458A-86D7-0C1A49A8B66A}"/>
    <hyperlink ref="D20" r:id="rId5" display="mailto:notificacionesjudiciales@bancolombia.com" xr:uid="{7F1453E9-2630-4FE2-AE7F-2B4A1BE123CB}"/>
    <hyperlink ref="D21" r:id="rId6" display="mailto:notificacionesjudiciales@bancolombia.com" xr:uid="{334DF40D-7BD8-4CA5-B240-48ABF50E7FFB}"/>
    <hyperlink ref="D22" r:id="rId7" display="mailto:notificacionesjudiciales@bancolombia.com" xr:uid="{A6ACC777-D302-4479-A007-FDC70173BAC3}"/>
    <hyperlink ref="D23" r:id="rId8" display="mailto:notificacionesjudiciales@bancolombia.com" xr:uid="{8515872D-DD15-4E15-AEDE-B47AB5265995}"/>
    <hyperlink ref="D24" r:id="rId9" display="mailto:notificacionesjudiciales@bancolombia.com" xr:uid="{26D6B653-4E5C-4E28-8A58-747DD423E01A}"/>
    <hyperlink ref="D25" r:id="rId10" display="mailto:notificacionesjudiciales@bancolombia.com" xr:uid="{4EDA32C9-60DC-4254-9BC9-3C881237102C}"/>
    <hyperlink ref="D26" r:id="rId11" display="mailto:notificacionesjudiciales@bancolombia.com" xr:uid="{C8BBE096-118E-49E3-8545-74A0CD627834}"/>
    <hyperlink ref="D27" r:id="rId12" display="mailto:notificacionesjudiciales@bancolombia.com" xr:uid="{EA6574DF-7967-428E-A039-E929A71EF915}"/>
    <hyperlink ref="D28" r:id="rId13" display="mailto:notificacionesjudiciales@bancolombia.com" xr:uid="{26C2AAA7-93FF-48A7-9299-89D49FDFC05E}"/>
    <hyperlink ref="D38" r:id="rId14" display="mailto:irissaenzz@gmail.com" xr:uid="{E6804458-27EA-45D6-A741-C656ACCC11EF}"/>
  </hyperlinks>
  <pageMargins left="0.51181102362204722" right="0.51181102362204722" top="0.35433070866141736" bottom="0.15748031496062992" header="0.31496062992125984" footer="0.31496062992125984"/>
  <pageSetup paperSize="258" scale="43" fitToHeight="0" orientation="landscape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0E4D-447B-46EE-9251-F3059A925CF1}">
  <sheetPr>
    <pageSetUpPr fitToPage="1"/>
  </sheetPr>
  <dimension ref="B2:Q53"/>
  <sheetViews>
    <sheetView tabSelected="1" workbookViewId="0">
      <selection activeCell="P55" sqref="B1:P55"/>
    </sheetView>
  </sheetViews>
  <sheetFormatPr baseColWidth="10" defaultColWidth="8" defaultRowHeight="15" x14ac:dyDescent="0.25"/>
  <cols>
    <col min="1" max="1" width="2.140625" style="1" customWidth="1"/>
    <col min="2" max="2" width="6.42578125" style="1" customWidth="1"/>
    <col min="3" max="3" width="32.28515625" style="1" customWidth="1"/>
    <col min="4" max="4" width="19.140625" style="1" customWidth="1"/>
    <col min="5" max="5" width="43" style="1" customWidth="1"/>
    <col min="6" max="6" width="18" style="1" customWidth="1"/>
    <col min="7" max="7" width="56" style="1" customWidth="1"/>
    <col min="8" max="8" width="18.140625" style="1" customWidth="1"/>
    <col min="9" max="9" width="18.7109375" style="1" customWidth="1"/>
    <col min="10" max="10" width="13.5703125" style="1" customWidth="1"/>
    <col min="11" max="11" width="15.5703125" style="1" customWidth="1"/>
    <col min="12" max="12" width="19.85546875" style="1" customWidth="1"/>
    <col min="13" max="15" width="16.7109375" style="1" customWidth="1"/>
    <col min="16" max="16" width="15.7109375" style="1" customWidth="1"/>
    <col min="17" max="16384" width="8" style="1"/>
  </cols>
  <sheetData>
    <row r="2" spans="2:16" ht="18.75" x14ac:dyDescent="0.25">
      <c r="B2" s="127" t="s">
        <v>36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9"/>
    </row>
    <row r="3" spans="2:16" ht="18.75" x14ac:dyDescent="0.25">
      <c r="B3" s="130" t="s">
        <v>49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2"/>
    </row>
    <row r="4" spans="2:16" ht="18.75" x14ac:dyDescent="0.25">
      <c r="B4" s="133" t="s">
        <v>50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5"/>
    </row>
    <row r="5" spans="2:16" ht="26.25" customHeight="1" x14ac:dyDescent="0.25">
      <c r="B5" s="120" t="s">
        <v>77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7"/>
    </row>
    <row r="6" spans="2:16" ht="9.75" customHeight="1" x14ac:dyDescent="0.25">
      <c r="B6" s="138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40"/>
    </row>
    <row r="7" spans="2:16" ht="31.5" customHeight="1" x14ac:dyDescent="0.25">
      <c r="B7" s="101" t="s">
        <v>51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6" ht="33" customHeight="1" x14ac:dyDescent="0.25">
      <c r="B8" s="33" t="s">
        <v>1</v>
      </c>
      <c r="C8" s="13" t="s">
        <v>2</v>
      </c>
      <c r="D8" s="13" t="s">
        <v>3</v>
      </c>
      <c r="E8" s="13" t="s">
        <v>4</v>
      </c>
      <c r="F8" s="13" t="s">
        <v>52</v>
      </c>
      <c r="G8" s="13" t="s">
        <v>53</v>
      </c>
      <c r="H8" s="13" t="s">
        <v>78</v>
      </c>
      <c r="I8" s="13" t="s">
        <v>54</v>
      </c>
      <c r="J8" s="13" t="s">
        <v>55</v>
      </c>
      <c r="K8" s="13" t="s">
        <v>8</v>
      </c>
      <c r="L8" s="13" t="s">
        <v>56</v>
      </c>
      <c r="M8" s="13" t="s">
        <v>10</v>
      </c>
      <c r="N8" s="13" t="s">
        <v>11</v>
      </c>
      <c r="O8" s="13" t="s">
        <v>12</v>
      </c>
      <c r="P8" s="13" t="s">
        <v>57</v>
      </c>
    </row>
    <row r="9" spans="2:16" ht="36.75" customHeight="1" x14ac:dyDescent="0.25">
      <c r="B9" s="16">
        <v>1</v>
      </c>
      <c r="C9" s="6" t="s">
        <v>15</v>
      </c>
      <c r="D9" s="6" t="s">
        <v>16</v>
      </c>
      <c r="E9" s="6" t="s">
        <v>17</v>
      </c>
      <c r="F9" s="6" t="s">
        <v>18</v>
      </c>
      <c r="G9" s="18" t="s">
        <v>74</v>
      </c>
      <c r="H9" s="8">
        <v>42370</v>
      </c>
      <c r="I9" s="8">
        <v>44651</v>
      </c>
      <c r="J9" s="6" t="s">
        <v>58</v>
      </c>
      <c r="K9" s="6" t="s">
        <v>30</v>
      </c>
      <c r="L9" s="6" t="s">
        <v>79</v>
      </c>
      <c r="M9" s="6" t="s">
        <v>14</v>
      </c>
      <c r="N9" s="10">
        <v>8934600</v>
      </c>
      <c r="O9" s="10">
        <v>2563022</v>
      </c>
      <c r="P9" s="32">
        <v>11497622</v>
      </c>
    </row>
    <row r="10" spans="2:16" ht="27" customHeight="1" x14ac:dyDescent="0.25">
      <c r="B10" s="16">
        <v>2</v>
      </c>
      <c r="C10" s="6" t="s">
        <v>15</v>
      </c>
      <c r="D10" s="6" t="s">
        <v>16</v>
      </c>
      <c r="E10" s="6" t="s">
        <v>17</v>
      </c>
      <c r="F10" s="6" t="s">
        <v>18</v>
      </c>
      <c r="G10" s="6" t="s">
        <v>20</v>
      </c>
      <c r="H10" s="8">
        <v>44927</v>
      </c>
      <c r="I10" s="8">
        <v>45016</v>
      </c>
      <c r="J10" s="6" t="s">
        <v>58</v>
      </c>
      <c r="K10" s="6" t="s">
        <v>30</v>
      </c>
      <c r="L10" s="6" t="s">
        <v>79</v>
      </c>
      <c r="M10" s="6" t="s">
        <v>14</v>
      </c>
      <c r="N10" s="10">
        <v>524854</v>
      </c>
      <c r="O10" s="10">
        <v>36758</v>
      </c>
      <c r="P10" s="32">
        <v>561612</v>
      </c>
    </row>
    <row r="11" spans="2:16" ht="27" customHeight="1" x14ac:dyDescent="0.25">
      <c r="B11" s="52"/>
      <c r="C11" s="118" t="s">
        <v>106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42"/>
      <c r="N11" s="54">
        <f>SUM(N9:N10)</f>
        <v>9459454</v>
      </c>
      <c r="O11" s="54">
        <f>SUM(O9:O10)</f>
        <v>2599780</v>
      </c>
      <c r="P11" s="55">
        <f>SUM(P9:P10)</f>
        <v>12059234</v>
      </c>
    </row>
    <row r="12" spans="2:16" ht="31.5" customHeight="1" x14ac:dyDescent="0.25">
      <c r="B12" s="16">
        <v>1</v>
      </c>
      <c r="C12" s="6" t="s">
        <v>21</v>
      </c>
      <c r="D12" s="6" t="s">
        <v>22</v>
      </c>
      <c r="E12" s="6" t="s">
        <v>23</v>
      </c>
      <c r="F12" s="6" t="s">
        <v>18</v>
      </c>
      <c r="G12" s="6" t="s">
        <v>24</v>
      </c>
      <c r="H12" s="8">
        <v>41640</v>
      </c>
      <c r="I12" s="8">
        <v>44561</v>
      </c>
      <c r="J12" s="6" t="s">
        <v>59</v>
      </c>
      <c r="K12" s="6" t="s">
        <v>30</v>
      </c>
      <c r="L12" s="6" t="s">
        <v>79</v>
      </c>
      <c r="M12" s="6" t="s">
        <v>14</v>
      </c>
      <c r="N12" s="10">
        <v>6931000</v>
      </c>
      <c r="O12" s="6" t="s">
        <v>79</v>
      </c>
      <c r="P12" s="32">
        <v>6931000</v>
      </c>
    </row>
    <row r="13" spans="2:16" ht="32.25" customHeight="1" x14ac:dyDescent="0.25">
      <c r="B13" s="16">
        <v>2</v>
      </c>
      <c r="C13" s="6" t="s">
        <v>21</v>
      </c>
      <c r="D13" s="6" t="s">
        <v>22</v>
      </c>
      <c r="E13" s="6" t="s">
        <v>23</v>
      </c>
      <c r="F13" s="6" t="s">
        <v>18</v>
      </c>
      <c r="G13" s="6" t="s">
        <v>25</v>
      </c>
      <c r="H13" s="8">
        <v>44256</v>
      </c>
      <c r="I13" s="8">
        <v>44985</v>
      </c>
      <c r="J13" s="6" t="s">
        <v>60</v>
      </c>
      <c r="K13" s="6" t="s">
        <v>30</v>
      </c>
      <c r="L13" s="6" t="s">
        <v>79</v>
      </c>
      <c r="M13" s="6" t="s">
        <v>14</v>
      </c>
      <c r="N13" s="10">
        <v>72801000</v>
      </c>
      <c r="O13" s="6" t="s">
        <v>79</v>
      </c>
      <c r="P13" s="32">
        <v>72801000</v>
      </c>
    </row>
    <row r="14" spans="2:16" ht="27.75" customHeight="1" x14ac:dyDescent="0.25">
      <c r="B14" s="52"/>
      <c r="C14" s="118" t="s">
        <v>107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42"/>
      <c r="N14" s="54">
        <f>SUM(N12:N13)</f>
        <v>79732000</v>
      </c>
      <c r="O14" s="57">
        <v>0</v>
      </c>
      <c r="P14" s="55">
        <f>SUM(P12:P13)</f>
        <v>79732000</v>
      </c>
    </row>
    <row r="15" spans="2:16" ht="26.25" customHeight="1" x14ac:dyDescent="0.25">
      <c r="B15" s="78"/>
      <c r="C15" s="124" t="s">
        <v>89</v>
      </c>
      <c r="D15" s="125"/>
      <c r="E15" s="125"/>
      <c r="F15" s="125"/>
      <c r="G15" s="125"/>
      <c r="H15" s="125"/>
      <c r="I15" s="125"/>
      <c r="J15" s="125"/>
      <c r="K15" s="125"/>
      <c r="L15" s="125"/>
      <c r="M15" s="126"/>
      <c r="N15" s="79">
        <f>N11+N14</f>
        <v>89191454</v>
      </c>
      <c r="O15" s="79">
        <v>2599780</v>
      </c>
      <c r="P15" s="80">
        <f>P11+P14</f>
        <v>91791234</v>
      </c>
    </row>
    <row r="16" spans="2:16" x14ac:dyDescent="0.25">
      <c r="B16" s="99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</row>
    <row r="17" spans="2:16" ht="30" customHeight="1" x14ac:dyDescent="0.25">
      <c r="B17" s="101" t="s">
        <v>61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3"/>
    </row>
    <row r="18" spans="2:16" ht="40.5" customHeight="1" x14ac:dyDescent="0.25">
      <c r="B18" s="19" t="s">
        <v>1</v>
      </c>
      <c r="C18" s="13" t="s">
        <v>2</v>
      </c>
      <c r="D18" s="13" t="s">
        <v>3</v>
      </c>
      <c r="E18" s="13" t="s">
        <v>4</v>
      </c>
      <c r="F18" s="13" t="s">
        <v>52</v>
      </c>
      <c r="G18" s="13" t="s">
        <v>53</v>
      </c>
      <c r="H18" s="13" t="s">
        <v>78</v>
      </c>
      <c r="I18" s="13" t="s">
        <v>54</v>
      </c>
      <c r="J18" s="13" t="s">
        <v>55</v>
      </c>
      <c r="K18" s="13" t="s">
        <v>8</v>
      </c>
      <c r="L18" s="13" t="s">
        <v>56</v>
      </c>
      <c r="M18" s="13" t="s">
        <v>10</v>
      </c>
      <c r="N18" s="13" t="s">
        <v>11</v>
      </c>
      <c r="O18" s="13" t="s">
        <v>12</v>
      </c>
      <c r="P18" s="13" t="s">
        <v>83</v>
      </c>
    </row>
    <row r="19" spans="2:16" ht="22.5" customHeight="1" x14ac:dyDescent="0.25">
      <c r="B19" s="51">
        <v>1</v>
      </c>
      <c r="C19" s="6" t="s">
        <v>14</v>
      </c>
      <c r="D19" s="6" t="s">
        <v>14</v>
      </c>
      <c r="E19" s="6" t="s">
        <v>14</v>
      </c>
      <c r="F19" s="6" t="s">
        <v>14</v>
      </c>
      <c r="G19" s="6" t="s">
        <v>14</v>
      </c>
      <c r="H19" s="6" t="s">
        <v>14</v>
      </c>
      <c r="I19" s="6" t="s">
        <v>14</v>
      </c>
      <c r="J19" s="6" t="s">
        <v>14</v>
      </c>
      <c r="K19" s="6" t="s">
        <v>14</v>
      </c>
      <c r="L19" s="6" t="s">
        <v>14</v>
      </c>
      <c r="M19" s="6" t="s">
        <v>14</v>
      </c>
      <c r="N19" s="6" t="s">
        <v>14</v>
      </c>
      <c r="O19" s="6" t="s">
        <v>14</v>
      </c>
      <c r="P19" s="6" t="s">
        <v>14</v>
      </c>
    </row>
    <row r="20" spans="2:16" ht="25.5" customHeight="1" x14ac:dyDescent="0.25">
      <c r="B20" s="78"/>
      <c r="C20" s="124" t="s">
        <v>90</v>
      </c>
      <c r="D20" s="125"/>
      <c r="E20" s="125"/>
      <c r="F20" s="125"/>
      <c r="G20" s="125"/>
      <c r="H20" s="125"/>
      <c r="I20" s="125"/>
      <c r="J20" s="125"/>
      <c r="K20" s="125"/>
      <c r="L20" s="125"/>
      <c r="M20" s="126"/>
      <c r="N20" s="81">
        <v>0</v>
      </c>
      <c r="O20" s="81">
        <v>0</v>
      </c>
      <c r="P20" s="81">
        <v>0</v>
      </c>
    </row>
    <row r="21" spans="2:16" x14ac:dyDescent="0.25">
      <c r="B21" s="99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</row>
    <row r="22" spans="2:16" ht="26.25" customHeight="1" x14ac:dyDescent="0.25">
      <c r="B22" s="101" t="s">
        <v>62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3"/>
    </row>
    <row r="23" spans="2:16" ht="42" customHeight="1" x14ac:dyDescent="0.25">
      <c r="B23" s="19" t="s">
        <v>1</v>
      </c>
      <c r="C23" s="13" t="s">
        <v>2</v>
      </c>
      <c r="D23" s="13" t="s">
        <v>3</v>
      </c>
      <c r="E23" s="13" t="s">
        <v>4</v>
      </c>
      <c r="F23" s="13" t="s">
        <v>52</v>
      </c>
      <c r="G23" s="13" t="s">
        <v>53</v>
      </c>
      <c r="H23" s="13" t="s">
        <v>78</v>
      </c>
      <c r="I23" s="13" t="s">
        <v>54</v>
      </c>
      <c r="J23" s="13" t="s">
        <v>55</v>
      </c>
      <c r="K23" s="13" t="s">
        <v>8</v>
      </c>
      <c r="L23" s="13" t="s">
        <v>56</v>
      </c>
      <c r="M23" s="13" t="s">
        <v>10</v>
      </c>
      <c r="N23" s="13" t="s">
        <v>11</v>
      </c>
      <c r="O23" s="13" t="s">
        <v>12</v>
      </c>
      <c r="P23" s="13" t="s">
        <v>83</v>
      </c>
    </row>
    <row r="24" spans="2:16" ht="33.75" customHeight="1" x14ac:dyDescent="0.25">
      <c r="B24" s="16">
        <v>1</v>
      </c>
      <c r="C24" s="6" t="s">
        <v>26</v>
      </c>
      <c r="D24" s="6" t="s">
        <v>27</v>
      </c>
      <c r="E24" s="7" t="s">
        <v>28</v>
      </c>
      <c r="F24" s="6" t="s">
        <v>18</v>
      </c>
      <c r="G24" s="87" t="s">
        <v>29</v>
      </c>
      <c r="H24" s="8">
        <v>43411</v>
      </c>
      <c r="I24" s="8">
        <v>45083</v>
      </c>
      <c r="J24" s="6" t="s">
        <v>63</v>
      </c>
      <c r="K24" s="6" t="s">
        <v>30</v>
      </c>
      <c r="L24" s="6">
        <v>200103286</v>
      </c>
      <c r="M24" s="6" t="s">
        <v>81</v>
      </c>
      <c r="N24" s="86">
        <v>3449277.7</v>
      </c>
      <c r="O24" s="84">
        <v>901808</v>
      </c>
      <c r="P24" s="30">
        <v>4368422</v>
      </c>
    </row>
    <row r="25" spans="2:16" ht="36" customHeight="1" x14ac:dyDescent="0.25">
      <c r="B25" s="16">
        <v>2</v>
      </c>
      <c r="C25" s="6" t="s">
        <v>26</v>
      </c>
      <c r="D25" s="6" t="s">
        <v>27</v>
      </c>
      <c r="E25" s="7" t="s">
        <v>28</v>
      </c>
      <c r="F25" s="6" t="s">
        <v>18</v>
      </c>
      <c r="G25" s="87" t="s">
        <v>31</v>
      </c>
      <c r="H25" s="8">
        <v>43411</v>
      </c>
      <c r="I25" s="8">
        <v>45083</v>
      </c>
      <c r="J25" s="6" t="s">
        <v>63</v>
      </c>
      <c r="K25" s="6" t="s">
        <v>30</v>
      </c>
      <c r="L25" s="6">
        <v>200103287</v>
      </c>
      <c r="M25" s="6" t="s">
        <v>81</v>
      </c>
      <c r="N25" s="86">
        <v>3173333.3</v>
      </c>
      <c r="O25" s="84">
        <v>894541.6</v>
      </c>
      <c r="P25" s="30">
        <v>4394710</v>
      </c>
    </row>
    <row r="26" spans="2:16" ht="33" customHeight="1" x14ac:dyDescent="0.25">
      <c r="B26" s="16">
        <v>3</v>
      </c>
      <c r="C26" s="6" t="s">
        <v>26</v>
      </c>
      <c r="D26" s="6" t="s">
        <v>27</v>
      </c>
      <c r="E26" s="7" t="s">
        <v>28</v>
      </c>
      <c r="F26" s="6" t="s">
        <v>18</v>
      </c>
      <c r="G26" s="87" t="s">
        <v>32</v>
      </c>
      <c r="H26" s="8">
        <v>44125</v>
      </c>
      <c r="I26" s="8">
        <v>45074</v>
      </c>
      <c r="J26" s="6" t="s">
        <v>64</v>
      </c>
      <c r="K26" s="6" t="s">
        <v>30</v>
      </c>
      <c r="L26" s="6">
        <v>200107268</v>
      </c>
      <c r="M26" s="6" t="s">
        <v>81</v>
      </c>
      <c r="N26" s="86">
        <v>32964202.199999999</v>
      </c>
      <c r="O26" s="84">
        <v>2240173.7999999998</v>
      </c>
      <c r="P26" s="30">
        <v>38910333</v>
      </c>
    </row>
    <row r="27" spans="2:16" ht="33" customHeight="1" x14ac:dyDescent="0.25">
      <c r="B27" s="16">
        <v>4</v>
      </c>
      <c r="C27" s="6" t="s">
        <v>26</v>
      </c>
      <c r="D27" s="6" t="s">
        <v>27</v>
      </c>
      <c r="E27" s="7" t="s">
        <v>28</v>
      </c>
      <c r="F27" s="6" t="s">
        <v>18</v>
      </c>
      <c r="G27" s="87" t="s">
        <v>33</v>
      </c>
      <c r="H27" s="8">
        <v>44512</v>
      </c>
      <c r="I27" s="8">
        <v>45089</v>
      </c>
      <c r="J27" s="6" t="s">
        <v>65</v>
      </c>
      <c r="K27" s="6" t="s">
        <v>30</v>
      </c>
      <c r="L27" s="6">
        <v>200109667</v>
      </c>
      <c r="M27" s="6" t="s">
        <v>81</v>
      </c>
      <c r="N27" s="86">
        <v>57406182.299999997</v>
      </c>
      <c r="O27" s="84">
        <v>9743280.5999999996</v>
      </c>
      <c r="P27" s="30">
        <v>57406182</v>
      </c>
    </row>
    <row r="28" spans="2:16" ht="30" x14ac:dyDescent="0.25">
      <c r="B28" s="16">
        <v>5</v>
      </c>
      <c r="C28" s="6" t="s">
        <v>26</v>
      </c>
      <c r="D28" s="6" t="s">
        <v>27</v>
      </c>
      <c r="E28" s="7" t="s">
        <v>28</v>
      </c>
      <c r="F28" s="6" t="s">
        <v>18</v>
      </c>
      <c r="G28" s="87" t="s">
        <v>34</v>
      </c>
      <c r="H28" s="8">
        <v>44529</v>
      </c>
      <c r="I28" s="8">
        <v>45086</v>
      </c>
      <c r="J28" s="6" t="s">
        <v>63</v>
      </c>
      <c r="K28" s="6" t="s">
        <v>30</v>
      </c>
      <c r="L28" s="6">
        <v>200113632</v>
      </c>
      <c r="M28" s="6" t="s">
        <v>81</v>
      </c>
      <c r="N28" s="86">
        <v>185895177.30000001</v>
      </c>
      <c r="O28" s="84">
        <v>9813736.5999999996</v>
      </c>
      <c r="P28" s="30">
        <v>186220399</v>
      </c>
    </row>
    <row r="29" spans="2:16" ht="39" customHeight="1" x14ac:dyDescent="0.25">
      <c r="B29" s="16">
        <v>7</v>
      </c>
      <c r="C29" s="6" t="s">
        <v>26</v>
      </c>
      <c r="D29" s="6" t="s">
        <v>27</v>
      </c>
      <c r="E29" s="7" t="s">
        <v>28</v>
      </c>
      <c r="F29" s="6" t="s">
        <v>18</v>
      </c>
      <c r="G29" s="87" t="s">
        <v>35</v>
      </c>
      <c r="H29" s="8">
        <v>44674</v>
      </c>
      <c r="I29" s="8">
        <v>45130</v>
      </c>
      <c r="J29" s="6" t="s">
        <v>66</v>
      </c>
      <c r="K29" s="6" t="s">
        <v>30</v>
      </c>
      <c r="L29" s="6">
        <v>20081102416</v>
      </c>
      <c r="M29" s="6" t="s">
        <v>81</v>
      </c>
      <c r="N29" s="86">
        <v>1947369.3</v>
      </c>
      <c r="O29" s="84">
        <v>157835</v>
      </c>
      <c r="P29" s="30">
        <v>2664781</v>
      </c>
    </row>
    <row r="30" spans="2:16" ht="33" customHeight="1" x14ac:dyDescent="0.25">
      <c r="B30" s="16">
        <v>8</v>
      </c>
      <c r="C30" s="6" t="s">
        <v>26</v>
      </c>
      <c r="D30" s="6" t="s">
        <v>27</v>
      </c>
      <c r="E30" s="7" t="s">
        <v>28</v>
      </c>
      <c r="F30" s="6" t="s">
        <v>18</v>
      </c>
      <c r="G30" s="87" t="s">
        <v>109</v>
      </c>
      <c r="H30" s="8">
        <v>42842</v>
      </c>
      <c r="I30" s="8">
        <v>45094</v>
      </c>
      <c r="J30" s="6" t="s">
        <v>67</v>
      </c>
      <c r="K30" s="6" t="s">
        <v>30</v>
      </c>
      <c r="L30" s="90">
        <v>37781445360338</v>
      </c>
      <c r="M30" s="6" t="s">
        <v>81</v>
      </c>
      <c r="N30" s="86">
        <v>46917645.399999999</v>
      </c>
      <c r="O30" s="84">
        <v>8128002.0999999996</v>
      </c>
      <c r="P30" s="30">
        <v>49887349</v>
      </c>
    </row>
    <row r="31" spans="2:16" ht="33" customHeight="1" x14ac:dyDescent="0.25">
      <c r="B31" s="16">
        <v>9</v>
      </c>
      <c r="C31" s="6" t="s">
        <v>26</v>
      </c>
      <c r="D31" s="6" t="s">
        <v>27</v>
      </c>
      <c r="E31" s="7" t="s">
        <v>28</v>
      </c>
      <c r="F31" s="6" t="s">
        <v>18</v>
      </c>
      <c r="G31" s="87" t="s">
        <v>108</v>
      </c>
      <c r="H31" s="8">
        <v>43243</v>
      </c>
      <c r="I31" s="8">
        <v>45141</v>
      </c>
      <c r="J31" s="6" t="s">
        <v>68</v>
      </c>
      <c r="K31" s="6" t="s">
        <v>30</v>
      </c>
      <c r="L31" s="90">
        <v>4513080479601260</v>
      </c>
      <c r="M31" s="6" t="s">
        <v>81</v>
      </c>
      <c r="N31" s="86">
        <v>4903947</v>
      </c>
      <c r="O31" s="84">
        <v>1400283.6</v>
      </c>
      <c r="P31" s="30">
        <v>5870173</v>
      </c>
    </row>
    <row r="32" spans="2:16" ht="33.75" customHeight="1" x14ac:dyDescent="0.25">
      <c r="B32" s="16">
        <v>10</v>
      </c>
      <c r="C32" s="6" t="s">
        <v>26</v>
      </c>
      <c r="D32" s="6" t="s">
        <v>27</v>
      </c>
      <c r="E32" s="7" t="s">
        <v>28</v>
      </c>
      <c r="F32" s="6" t="s">
        <v>18</v>
      </c>
      <c r="G32" s="87" t="s">
        <v>110</v>
      </c>
      <c r="H32" s="8">
        <v>43169</v>
      </c>
      <c r="I32" s="8">
        <v>45141</v>
      </c>
      <c r="J32" s="6" t="s">
        <v>69</v>
      </c>
      <c r="K32" s="6" t="s">
        <v>30</v>
      </c>
      <c r="L32" s="90">
        <v>5303720106081590</v>
      </c>
      <c r="M32" s="6" t="s">
        <v>81</v>
      </c>
      <c r="N32" s="86">
        <v>4538948.9000000004</v>
      </c>
      <c r="O32" s="84">
        <v>1313144</v>
      </c>
      <c r="P32" s="30">
        <v>4609798</v>
      </c>
    </row>
    <row r="33" spans="2:16" ht="27.75" customHeight="1" x14ac:dyDescent="0.25">
      <c r="B33" s="78"/>
      <c r="C33" s="124" t="s">
        <v>91</v>
      </c>
      <c r="D33" s="125"/>
      <c r="E33" s="125"/>
      <c r="F33" s="125"/>
      <c r="G33" s="125"/>
      <c r="H33" s="125"/>
      <c r="I33" s="125"/>
      <c r="J33" s="125"/>
      <c r="K33" s="125"/>
      <c r="L33" s="125"/>
      <c r="M33" s="126"/>
      <c r="N33" s="91">
        <f>SUM(N24:N32)</f>
        <v>341196083.39999998</v>
      </c>
      <c r="O33" s="93">
        <f>SUM(O24:O32)</f>
        <v>34592805.300000004</v>
      </c>
      <c r="P33" s="92">
        <f>N33</f>
        <v>341196083.39999998</v>
      </c>
    </row>
    <row r="34" spans="2:16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1"/>
    </row>
    <row r="35" spans="2:16" ht="26.25" customHeight="1" x14ac:dyDescent="0.25">
      <c r="B35" s="101" t="s">
        <v>70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3"/>
    </row>
    <row r="36" spans="2:16" x14ac:dyDescent="0.2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2:16" ht="46.5" customHeight="1" x14ac:dyDescent="0.25">
      <c r="B37" s="35" t="s">
        <v>1</v>
      </c>
      <c r="C37" s="26" t="s">
        <v>2</v>
      </c>
      <c r="D37" s="26" t="s">
        <v>3</v>
      </c>
      <c r="E37" s="26" t="s">
        <v>4</v>
      </c>
      <c r="F37" s="26" t="s">
        <v>52</v>
      </c>
      <c r="G37" s="26" t="s">
        <v>53</v>
      </c>
      <c r="H37" s="13" t="s">
        <v>78</v>
      </c>
      <c r="I37" s="13" t="s">
        <v>54</v>
      </c>
      <c r="J37" s="26" t="s">
        <v>55</v>
      </c>
      <c r="K37" s="26" t="s">
        <v>8</v>
      </c>
      <c r="L37" s="26" t="s">
        <v>56</v>
      </c>
      <c r="M37" s="26" t="s">
        <v>10</v>
      </c>
      <c r="N37" s="26" t="s">
        <v>11</v>
      </c>
      <c r="O37" s="26" t="s">
        <v>12</v>
      </c>
      <c r="P37" s="26" t="s">
        <v>83</v>
      </c>
    </row>
    <row r="38" spans="2:16" ht="25.5" customHeight="1" x14ac:dyDescent="0.25">
      <c r="B38" s="18">
        <v>1</v>
      </c>
      <c r="C38" s="36" t="s">
        <v>14</v>
      </c>
      <c r="D38" s="36" t="s">
        <v>14</v>
      </c>
      <c r="E38" s="36" t="s">
        <v>14</v>
      </c>
      <c r="F38" s="37" t="s">
        <v>14</v>
      </c>
      <c r="G38" s="38" t="s">
        <v>14</v>
      </c>
      <c r="H38" s="28"/>
      <c r="I38" s="39" t="s">
        <v>39</v>
      </c>
      <c r="J38" s="36" t="s">
        <v>39</v>
      </c>
      <c r="K38" s="36" t="s">
        <v>14</v>
      </c>
      <c r="L38" s="36" t="s">
        <v>30</v>
      </c>
      <c r="M38" s="36" t="s">
        <v>39</v>
      </c>
      <c r="N38" s="36" t="s">
        <v>39</v>
      </c>
      <c r="O38" s="36" t="s">
        <v>39</v>
      </c>
      <c r="P38" s="36" t="s">
        <v>39</v>
      </c>
    </row>
    <row r="39" spans="2:16" ht="25.5" customHeight="1" x14ac:dyDescent="0.25">
      <c r="B39" s="82"/>
      <c r="C39" s="124" t="s">
        <v>92</v>
      </c>
      <c r="D39" s="125"/>
      <c r="E39" s="125"/>
      <c r="F39" s="125"/>
      <c r="G39" s="125"/>
      <c r="H39" s="125"/>
      <c r="I39" s="125"/>
      <c r="J39" s="125"/>
      <c r="K39" s="125"/>
      <c r="L39" s="125"/>
      <c r="M39" s="126"/>
      <c r="N39" s="81">
        <v>0</v>
      </c>
      <c r="O39" s="81">
        <v>0</v>
      </c>
      <c r="P39" s="81">
        <v>0</v>
      </c>
    </row>
    <row r="40" spans="2:16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</row>
    <row r="41" spans="2:16" ht="27.75" customHeight="1" x14ac:dyDescent="0.25">
      <c r="B41" s="101" t="s">
        <v>71</v>
      </c>
      <c r="C41" s="102"/>
      <c r="D41" s="102"/>
      <c r="E41" s="102"/>
      <c r="F41" s="102"/>
      <c r="G41" s="123"/>
      <c r="H41" s="123"/>
      <c r="I41" s="102"/>
      <c r="J41" s="102"/>
      <c r="K41" s="102"/>
      <c r="L41" s="102"/>
      <c r="M41" s="102"/>
      <c r="N41" s="102"/>
      <c r="O41" s="102"/>
      <c r="P41" s="102"/>
    </row>
    <row r="42" spans="2:16" ht="35.25" customHeight="1" x14ac:dyDescent="0.25">
      <c r="B42" s="34" t="s">
        <v>1</v>
      </c>
      <c r="C42" s="13" t="s">
        <v>2</v>
      </c>
      <c r="D42" s="13" t="s">
        <v>3</v>
      </c>
      <c r="E42" s="13" t="s">
        <v>4</v>
      </c>
      <c r="F42" s="25" t="s">
        <v>52</v>
      </c>
      <c r="G42" s="26" t="s">
        <v>53</v>
      </c>
      <c r="H42" s="13" t="s">
        <v>78</v>
      </c>
      <c r="I42" s="13" t="s">
        <v>54</v>
      </c>
      <c r="J42" s="13" t="s">
        <v>55</v>
      </c>
      <c r="K42" s="13" t="s">
        <v>8</v>
      </c>
      <c r="L42" s="13" t="s">
        <v>56</v>
      </c>
      <c r="M42" s="13" t="s">
        <v>10</v>
      </c>
      <c r="N42" s="13" t="s">
        <v>11</v>
      </c>
      <c r="O42" s="13" t="s">
        <v>12</v>
      </c>
      <c r="P42" s="13" t="s">
        <v>83</v>
      </c>
    </row>
    <row r="43" spans="2:16" ht="52.5" customHeight="1" x14ac:dyDescent="0.25">
      <c r="B43" s="16">
        <v>1</v>
      </c>
      <c r="C43" s="6" t="s">
        <v>43</v>
      </c>
      <c r="D43" s="6" t="s">
        <v>44</v>
      </c>
      <c r="E43" s="6" t="s">
        <v>45</v>
      </c>
      <c r="F43" s="23" t="s">
        <v>18</v>
      </c>
      <c r="G43" s="41" t="s">
        <v>75</v>
      </c>
      <c r="H43" s="40">
        <v>43066</v>
      </c>
      <c r="I43" s="8">
        <v>43546</v>
      </c>
      <c r="J43" s="6" t="s">
        <v>72</v>
      </c>
      <c r="K43" s="6" t="s">
        <v>84</v>
      </c>
      <c r="L43" s="6" t="s">
        <v>14</v>
      </c>
      <c r="M43" s="6" t="s">
        <v>82</v>
      </c>
      <c r="N43" s="32">
        <v>450000000</v>
      </c>
      <c r="O43" s="6" t="s">
        <v>79</v>
      </c>
      <c r="P43" s="32">
        <v>450000000</v>
      </c>
    </row>
    <row r="44" spans="2:16" ht="36.75" customHeight="1" x14ac:dyDescent="0.25">
      <c r="B44" s="16">
        <v>2</v>
      </c>
      <c r="C44" s="6" t="s">
        <v>40</v>
      </c>
      <c r="D44" s="11">
        <v>37729491</v>
      </c>
      <c r="E44" s="6" t="s">
        <v>41</v>
      </c>
      <c r="F44" s="23" t="s">
        <v>18</v>
      </c>
      <c r="G44" s="28" t="s">
        <v>42</v>
      </c>
      <c r="H44" s="8">
        <v>44914</v>
      </c>
      <c r="I44" s="8">
        <v>44976</v>
      </c>
      <c r="J44" s="6" t="s">
        <v>73</v>
      </c>
      <c r="K44" s="6" t="s">
        <v>30</v>
      </c>
      <c r="L44" s="6" t="s">
        <v>14</v>
      </c>
      <c r="M44" s="6" t="s">
        <v>82</v>
      </c>
      <c r="N44" s="32">
        <v>128465464</v>
      </c>
      <c r="O44" s="6" t="s">
        <v>79</v>
      </c>
      <c r="P44" s="32">
        <v>128465464</v>
      </c>
    </row>
    <row r="45" spans="2:16" ht="28.5" customHeight="1" x14ac:dyDescent="0.25">
      <c r="B45" s="78"/>
      <c r="C45" s="124" t="s">
        <v>93</v>
      </c>
      <c r="D45" s="125"/>
      <c r="E45" s="125"/>
      <c r="F45" s="125"/>
      <c r="G45" s="125"/>
      <c r="H45" s="125"/>
      <c r="I45" s="125"/>
      <c r="J45" s="125"/>
      <c r="K45" s="125"/>
      <c r="L45" s="125"/>
      <c r="M45" s="126"/>
      <c r="N45" s="80">
        <v>578465464</v>
      </c>
      <c r="O45" s="81">
        <v>0</v>
      </c>
      <c r="P45" s="80">
        <v>578465464</v>
      </c>
    </row>
    <row r="46" spans="2:16" ht="35.25" customHeight="1" x14ac:dyDescent="0.25">
      <c r="B46" s="22"/>
      <c r="C46" s="110" t="s">
        <v>80</v>
      </c>
      <c r="D46" s="111"/>
      <c r="E46" s="111"/>
      <c r="F46" s="111"/>
      <c r="G46" s="111"/>
      <c r="H46" s="111"/>
      <c r="I46" s="111"/>
      <c r="J46" s="111"/>
      <c r="K46" s="111"/>
      <c r="L46" s="112"/>
      <c r="M46" s="22"/>
      <c r="N46" s="31">
        <f>N15+N33+N45</f>
        <v>1008853001.4</v>
      </c>
      <c r="O46" s="143">
        <f>O15+O33</f>
        <v>37192585.300000004</v>
      </c>
      <c r="P46" s="31">
        <f>N46+O46</f>
        <v>1046045586.6999999</v>
      </c>
    </row>
    <row r="47" spans="2:16" x14ac:dyDescent="0.2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52" spans="2:17" x14ac:dyDescent="0.25">
      <c r="B52" s="29"/>
      <c r="C52" s="29"/>
      <c r="D52" s="29"/>
      <c r="E52" s="95" t="s">
        <v>36</v>
      </c>
      <c r="F52" s="95"/>
      <c r="G52" s="95"/>
      <c r="H52" s="95" t="s">
        <v>46</v>
      </c>
      <c r="I52" s="95"/>
      <c r="J52" s="95"/>
      <c r="K52" s="95"/>
      <c r="L52" s="95"/>
      <c r="M52" s="95"/>
      <c r="N52" s="29"/>
      <c r="O52" s="29"/>
      <c r="P52" s="29"/>
      <c r="Q52" s="29"/>
    </row>
    <row r="53" spans="2:17" x14ac:dyDescent="0.25">
      <c r="B53" s="29"/>
      <c r="C53" s="29"/>
      <c r="D53" s="29"/>
      <c r="E53" s="95" t="s">
        <v>48</v>
      </c>
      <c r="F53" s="95"/>
      <c r="G53" s="95"/>
      <c r="H53" s="95" t="s">
        <v>47</v>
      </c>
      <c r="I53" s="95"/>
      <c r="J53" s="95"/>
      <c r="K53" s="95"/>
      <c r="L53" s="95"/>
      <c r="M53" s="95"/>
      <c r="N53" s="29"/>
      <c r="O53" s="29"/>
      <c r="P53" s="29"/>
      <c r="Q53" s="29"/>
    </row>
  </sheetData>
  <mergeCells count="26">
    <mergeCell ref="B34:P34"/>
    <mergeCell ref="C11:M11"/>
    <mergeCell ref="C14:M14"/>
    <mergeCell ref="B7:P7"/>
    <mergeCell ref="C15:M15"/>
    <mergeCell ref="C20:M20"/>
    <mergeCell ref="C33:M33"/>
    <mergeCell ref="B16:P16"/>
    <mergeCell ref="B17:P17"/>
    <mergeCell ref="B21:P21"/>
    <mergeCell ref="B22:P22"/>
    <mergeCell ref="B2:P2"/>
    <mergeCell ref="B3:P3"/>
    <mergeCell ref="B4:P4"/>
    <mergeCell ref="B5:P5"/>
    <mergeCell ref="B6:P6"/>
    <mergeCell ref="B41:P41"/>
    <mergeCell ref="B40:P40"/>
    <mergeCell ref="C39:M39"/>
    <mergeCell ref="C45:M45"/>
    <mergeCell ref="B35:P35"/>
    <mergeCell ref="E52:G52"/>
    <mergeCell ref="H52:M52"/>
    <mergeCell ref="E53:G53"/>
    <mergeCell ref="H53:M53"/>
    <mergeCell ref="C46:L46"/>
  </mergeCells>
  <hyperlinks>
    <hyperlink ref="E9" r:id="rId1" display="mailto:notificaciones@bucaramanga.gov.co" xr:uid="{85A06EF7-80CF-45D2-A2D6-2E279954B681}"/>
    <hyperlink ref="E10" r:id="rId2" display="mailto:notificaciones@bucaramanga.gov.co" xr:uid="{938953CD-8E90-4D50-B1C8-72DE2F34D8C6}"/>
    <hyperlink ref="E12" r:id="rId3" display="mailto:notificacionesjudicialesdian@dian.gov.co" xr:uid="{3FF54752-0C5E-4AD3-8CCF-B5F94A0D368A}"/>
    <hyperlink ref="E13" r:id="rId4" display="mailto:notificacionesjudicialesdian@dian.gov.co" xr:uid="{9AD1562F-0347-40C8-82F4-8511786E6476}"/>
    <hyperlink ref="E24" r:id="rId5" display="mailto:notificacionesjudiciales@bancolombia.com" xr:uid="{1F1B6763-481A-4996-907E-24B9698669F6}"/>
    <hyperlink ref="E25" r:id="rId6" display="mailto:notificacionesjudiciales@bancolombia.com" xr:uid="{420F9770-6B3E-4B6C-BC80-A0918B4E05AE}"/>
    <hyperlink ref="E26" r:id="rId7" display="mailto:notificacionesjudiciales@bancolombia.com" xr:uid="{22B38448-1B6C-4CA9-A066-D8215813D2B1}"/>
    <hyperlink ref="E27" r:id="rId8" display="mailto:notificacionesjudiciales@bancolombia.com" xr:uid="{E847DD05-1EC5-4B86-BE6B-96C3C492B770}"/>
    <hyperlink ref="E28" r:id="rId9" display="mailto:notificacionesjudiciales@bancolombia.com" xr:uid="{ABBB77DC-7E9B-4420-9FCE-6C187F35689E}"/>
    <hyperlink ref="E29" r:id="rId10" display="mailto:notificacionesjudiciales@bancolombia.com" xr:uid="{E0BC4A11-63D4-49EA-BF46-7D4AABC949B3}"/>
    <hyperlink ref="E30" r:id="rId11" display="mailto:notificacionesjudiciales@bancolombia.com" xr:uid="{B4AEAF9E-C384-4A67-B491-E8CBE7B27C94}"/>
    <hyperlink ref="E31" r:id="rId12" display="mailto:notificacionesjudiciales@bancolombia.com" xr:uid="{0AB79AEC-7D49-4563-8B50-51AEADED752E}"/>
    <hyperlink ref="E32" r:id="rId13" display="mailto:notificacionesjudiciales@bancolombia.com" xr:uid="{6355969A-9F4B-4498-AB74-D3624926168C}"/>
    <hyperlink ref="E44" r:id="rId14" display="mailto:irissaenzz@gmail.com" xr:uid="{9194DBC6-55E4-4978-8BA2-33713DA95839}"/>
  </hyperlinks>
  <pageMargins left="0.51181102362204722" right="0.51181102362204722" top="0.74803149606299213" bottom="0.59055118110236227" header="0.31496062992125984" footer="0.31496062992125984"/>
  <pageSetup paperSize="258" scale="46" fitToHeight="0" orientation="landscape" horizontalDpi="0" verticalDpi="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DERECHOS DE VOTO </vt:lpstr>
      <vt:lpstr>PROYECTO DE CALIFICACION Y GRAD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2024-10-29T21:28:04Z</cp:lastPrinted>
  <dcterms:created xsi:type="dcterms:W3CDTF">2024-10-04T22:08:23Z</dcterms:created>
  <dcterms:modified xsi:type="dcterms:W3CDTF">2024-10-29T21:28:47Z</dcterms:modified>
</cp:coreProperties>
</file>